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475" windowHeight="6480" activeTab="5"/>
  </bookViews>
  <sheets>
    <sheet name="Lista startowa" sheetId="1" r:id="rId1"/>
    <sheet name="Wyniki 1 seria " sheetId="2" r:id="rId2"/>
    <sheet name="Wyniki 2 seria" sheetId="3" r:id="rId3"/>
    <sheet name="Wyniki końcowe" sheetId="4" r:id="rId4"/>
    <sheet name="wyniki 1 serii do biegów" sheetId="5" r:id="rId5"/>
    <sheet name="Wyniki kn1edycja" sheetId="6" r:id="rId6"/>
  </sheets>
  <definedNames>
    <definedName name="_xlnm._FilterDatabase" localSheetId="4" hidden="1">'wyniki 1 serii do biegów'!$A$58:$F$77</definedName>
    <definedName name="_xlnm._FilterDatabase" localSheetId="3" hidden="1">'Wyniki końcowe'!$A$113:$F$132</definedName>
  </definedNames>
  <calcPr calcId="145621"/>
</workbook>
</file>

<file path=xl/calcChain.xml><?xml version="1.0" encoding="utf-8"?>
<calcChain xmlns="http://schemas.openxmlformats.org/spreadsheetml/2006/main">
  <c r="G64" i="5" l="1"/>
  <c r="H52" i="6" l="1"/>
  <c r="H51" i="6"/>
  <c r="H50" i="6"/>
  <c r="H49" i="6"/>
  <c r="H48" i="6"/>
  <c r="H47" i="6"/>
  <c r="H46" i="6"/>
  <c r="H44" i="6"/>
  <c r="H45" i="6"/>
  <c r="H38" i="6"/>
  <c r="H39" i="6"/>
  <c r="H33" i="6"/>
  <c r="H37" i="6"/>
  <c r="H35" i="6"/>
  <c r="H34" i="6"/>
  <c r="H36" i="6"/>
  <c r="H30" i="6"/>
  <c r="H32" i="6"/>
  <c r="H31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G51" i="5" l="1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F52" i="5"/>
  <c r="F53" i="5"/>
  <c r="F54" i="5"/>
  <c r="F55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129" i="3" l="1"/>
  <c r="G127" i="3"/>
  <c r="F75" i="5" l="1"/>
  <c r="F76" i="5"/>
  <c r="F77" i="5"/>
  <c r="H59" i="5"/>
  <c r="H37" i="5"/>
  <c r="H9" i="5"/>
  <c r="F28" i="5"/>
  <c r="F29" i="5"/>
  <c r="F30" i="5"/>
  <c r="F31" i="5"/>
  <c r="F32" i="5"/>
  <c r="F33" i="5"/>
  <c r="F44" i="4"/>
  <c r="F64" i="4"/>
  <c r="F65" i="4"/>
  <c r="F66" i="4"/>
  <c r="F67" i="4"/>
  <c r="F68" i="4"/>
  <c r="F69" i="4"/>
  <c r="F108" i="4"/>
  <c r="F109" i="4"/>
  <c r="F130" i="4"/>
  <c r="F131" i="4"/>
  <c r="F132" i="4"/>
  <c r="F39" i="4"/>
  <c r="F38" i="4"/>
  <c r="F35" i="4"/>
  <c r="F36" i="4"/>
  <c r="F37" i="4"/>
  <c r="F33" i="4"/>
  <c r="F34" i="4"/>
  <c r="K136" i="3" l="1"/>
  <c r="G136" i="3"/>
  <c r="K135" i="3"/>
  <c r="G135" i="3"/>
  <c r="K134" i="3"/>
  <c r="G134" i="3"/>
  <c r="K133" i="3"/>
  <c r="L133" i="3" s="1"/>
  <c r="G133" i="3"/>
  <c r="K132" i="3"/>
  <c r="G132" i="3"/>
  <c r="K131" i="3"/>
  <c r="G131" i="3"/>
  <c r="K130" i="3"/>
  <c r="G130" i="3"/>
  <c r="K129" i="3"/>
  <c r="K128" i="3"/>
  <c r="G128" i="3"/>
  <c r="K127" i="3"/>
  <c r="L127" i="3" s="1"/>
  <c r="K126" i="3"/>
  <c r="G126" i="3"/>
  <c r="K125" i="3"/>
  <c r="L125" i="3" s="1"/>
  <c r="G125" i="3"/>
  <c r="K124" i="3"/>
  <c r="G124" i="3"/>
  <c r="K123" i="3"/>
  <c r="G123" i="3"/>
  <c r="K122" i="3"/>
  <c r="G122" i="3"/>
  <c r="K121" i="3"/>
  <c r="G121" i="3"/>
  <c r="K120" i="3"/>
  <c r="G120" i="3"/>
  <c r="K119" i="3"/>
  <c r="G119" i="3"/>
  <c r="K118" i="3"/>
  <c r="G118" i="3"/>
  <c r="K113" i="3"/>
  <c r="G113" i="3"/>
  <c r="K112" i="3"/>
  <c r="G112" i="3"/>
  <c r="K111" i="3"/>
  <c r="G111" i="3"/>
  <c r="K110" i="3"/>
  <c r="G110" i="3"/>
  <c r="L110" i="3" s="1"/>
  <c r="K109" i="3"/>
  <c r="G109" i="3"/>
  <c r="K105" i="3"/>
  <c r="L105" i="3" s="1"/>
  <c r="K104" i="3"/>
  <c r="L104" i="3" s="1"/>
  <c r="K103" i="3"/>
  <c r="L103" i="3" s="1"/>
  <c r="K102" i="3"/>
  <c r="L102" i="3" s="1"/>
  <c r="K101" i="3"/>
  <c r="L101" i="3" s="1"/>
  <c r="K100" i="3"/>
  <c r="L100" i="3" s="1"/>
  <c r="K99" i="3"/>
  <c r="L99" i="3" s="1"/>
  <c r="K98" i="3"/>
  <c r="L98" i="3"/>
  <c r="K97" i="3"/>
  <c r="L97" i="3" s="1"/>
  <c r="K96" i="3"/>
  <c r="L96" i="3" s="1"/>
  <c r="K95" i="3"/>
  <c r="L95" i="3" s="1"/>
  <c r="K94" i="3"/>
  <c r="L94" i="3" s="1"/>
  <c r="K93" i="3"/>
  <c r="L93" i="3" s="1"/>
  <c r="K92" i="3"/>
  <c r="L92" i="3" s="1"/>
  <c r="K91" i="3"/>
  <c r="K90" i="3"/>
  <c r="K89" i="3"/>
  <c r="K88" i="3"/>
  <c r="K87" i="3"/>
  <c r="K81" i="3"/>
  <c r="G81" i="3"/>
  <c r="K76" i="3"/>
  <c r="L76" i="3" s="1"/>
  <c r="G76" i="3"/>
  <c r="K75" i="3"/>
  <c r="G75" i="3"/>
  <c r="K74" i="3"/>
  <c r="G74" i="3"/>
  <c r="K73" i="3"/>
  <c r="G73" i="3"/>
  <c r="L73" i="3" s="1"/>
  <c r="K72" i="3"/>
  <c r="G72" i="3"/>
  <c r="K71" i="3"/>
  <c r="G71" i="3"/>
  <c r="L71" i="3" s="1"/>
  <c r="K70" i="3"/>
  <c r="G70" i="3"/>
  <c r="K69" i="3"/>
  <c r="G69" i="3"/>
  <c r="K68" i="3"/>
  <c r="G68" i="3"/>
  <c r="K67" i="3"/>
  <c r="G67" i="3"/>
  <c r="K66" i="3"/>
  <c r="G66" i="3"/>
  <c r="L66" i="3" s="1"/>
  <c r="K65" i="3"/>
  <c r="G65" i="3"/>
  <c r="L65" i="3" s="1"/>
  <c r="K64" i="3"/>
  <c r="G64" i="3"/>
  <c r="K63" i="3"/>
  <c r="G63" i="3"/>
  <c r="K62" i="3"/>
  <c r="G62" i="3"/>
  <c r="K61" i="3"/>
  <c r="G61" i="3"/>
  <c r="L61" i="3" s="1"/>
  <c r="K60" i="3"/>
  <c r="G60" i="3"/>
  <c r="K59" i="3"/>
  <c r="G59" i="3"/>
  <c r="K58" i="3"/>
  <c r="G58" i="3"/>
  <c r="K57" i="3"/>
  <c r="G57" i="3"/>
  <c r="K56" i="3"/>
  <c r="G56" i="3"/>
  <c r="K55" i="3"/>
  <c r="G55" i="3"/>
  <c r="K54" i="3"/>
  <c r="G54" i="3"/>
  <c r="K53" i="3"/>
  <c r="G53" i="3"/>
  <c r="K49" i="3"/>
  <c r="G49" i="3"/>
  <c r="K48" i="3"/>
  <c r="G48" i="3"/>
  <c r="K43" i="3"/>
  <c r="G43" i="3"/>
  <c r="L43" i="3" s="1"/>
  <c r="K42" i="3"/>
  <c r="G42" i="3"/>
  <c r="K41" i="3"/>
  <c r="G41" i="3"/>
  <c r="L41" i="3" s="1"/>
  <c r="K40" i="3"/>
  <c r="G40" i="3"/>
  <c r="L40" i="3" s="1"/>
  <c r="K39" i="3"/>
  <c r="G39" i="3"/>
  <c r="L39" i="3" s="1"/>
  <c r="K38" i="3"/>
  <c r="G38" i="3"/>
  <c r="K37" i="3"/>
  <c r="G37" i="3"/>
  <c r="K36" i="3"/>
  <c r="G36" i="3"/>
  <c r="K35" i="3"/>
  <c r="G35" i="3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K27" i="3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K17" i="3"/>
  <c r="G17" i="3"/>
  <c r="K16" i="3"/>
  <c r="G16" i="3"/>
  <c r="K15" i="3"/>
  <c r="G15" i="3"/>
  <c r="K14" i="3"/>
  <c r="G14" i="3"/>
  <c r="K13" i="3"/>
  <c r="G13" i="3"/>
  <c r="K12" i="3"/>
  <c r="G12" i="3"/>
  <c r="K136" i="2"/>
  <c r="G136" i="2"/>
  <c r="K135" i="2"/>
  <c r="G135" i="2"/>
  <c r="K134" i="2"/>
  <c r="G134" i="2"/>
  <c r="K133" i="2"/>
  <c r="G133" i="2"/>
  <c r="K132" i="2"/>
  <c r="G132" i="2"/>
  <c r="K131" i="2"/>
  <c r="G131" i="2"/>
  <c r="K130" i="2"/>
  <c r="G130" i="2"/>
  <c r="L136" i="3" l="1"/>
  <c r="L135" i="3"/>
  <c r="L134" i="3"/>
  <c r="L132" i="3"/>
  <c r="L131" i="3"/>
  <c r="L128" i="3"/>
  <c r="L124" i="3"/>
  <c r="L123" i="3"/>
  <c r="L122" i="3"/>
  <c r="L121" i="3"/>
  <c r="L119" i="3"/>
  <c r="L118" i="3"/>
  <c r="L113" i="3"/>
  <c r="L109" i="3"/>
  <c r="L134" i="2"/>
  <c r="F60" i="5" s="1"/>
  <c r="L132" i="2"/>
  <c r="F62" i="5" s="1"/>
  <c r="L131" i="2"/>
  <c r="F126" i="4" s="1"/>
  <c r="L81" i="3"/>
  <c r="L75" i="3"/>
  <c r="L74" i="3"/>
  <c r="L72" i="3"/>
  <c r="L70" i="3"/>
  <c r="L69" i="3"/>
  <c r="L68" i="3"/>
  <c r="L67" i="3"/>
  <c r="L64" i="3"/>
  <c r="L49" i="3"/>
  <c r="L38" i="3"/>
  <c r="L37" i="3"/>
  <c r="L36" i="3"/>
  <c r="L35" i="3"/>
  <c r="L34" i="3"/>
  <c r="L33" i="3"/>
  <c r="L32" i="3"/>
  <c r="L31" i="3"/>
  <c r="L30" i="3"/>
  <c r="L29" i="3"/>
  <c r="L27" i="3"/>
  <c r="L25" i="3"/>
  <c r="L24" i="3"/>
  <c r="L23" i="3"/>
  <c r="L22" i="3"/>
  <c r="L16" i="3"/>
  <c r="L129" i="3"/>
  <c r="L133" i="2"/>
  <c r="L135" i="2"/>
  <c r="L136" i="2"/>
  <c r="K105" i="2"/>
  <c r="K104" i="2"/>
  <c r="K103" i="2"/>
  <c r="K101" i="2"/>
  <c r="K100" i="2"/>
  <c r="L100" i="2" s="1"/>
  <c r="F47" i="5" s="1"/>
  <c r="K99" i="2"/>
  <c r="K97" i="2"/>
  <c r="K96" i="2"/>
  <c r="K95" i="2"/>
  <c r="K93" i="2"/>
  <c r="K92" i="2"/>
  <c r="L92" i="2" s="1"/>
  <c r="F45" i="5" s="1"/>
  <c r="K91" i="2"/>
  <c r="K102" i="2"/>
  <c r="K94" i="2"/>
  <c r="K76" i="2"/>
  <c r="G76" i="2"/>
  <c r="K75" i="2"/>
  <c r="G75" i="2"/>
  <c r="K74" i="2"/>
  <c r="G74" i="2"/>
  <c r="K73" i="2"/>
  <c r="G73" i="2"/>
  <c r="L73" i="2" s="1"/>
  <c r="K72" i="2"/>
  <c r="G72" i="2"/>
  <c r="K71" i="2"/>
  <c r="G71" i="2"/>
  <c r="G12" i="2"/>
  <c r="K15" i="2"/>
  <c r="K14" i="2"/>
  <c r="K13" i="2"/>
  <c r="K12" i="2"/>
  <c r="G17" i="2"/>
  <c r="G15" i="2"/>
  <c r="G16" i="2"/>
  <c r="G14" i="2"/>
  <c r="G13" i="2"/>
  <c r="K113" i="2"/>
  <c r="G113" i="2"/>
  <c r="K112" i="2"/>
  <c r="G112" i="2"/>
  <c r="K111" i="2"/>
  <c r="G111" i="2"/>
  <c r="K110" i="2"/>
  <c r="G110" i="2"/>
  <c r="K109" i="2"/>
  <c r="G109" i="2"/>
  <c r="K129" i="2"/>
  <c r="G129" i="2"/>
  <c r="K128" i="2"/>
  <c r="G128" i="2"/>
  <c r="K127" i="2"/>
  <c r="G127" i="2"/>
  <c r="K126" i="2"/>
  <c r="G126" i="2"/>
  <c r="K125" i="2"/>
  <c r="G125" i="2"/>
  <c r="K124" i="2"/>
  <c r="G124" i="2"/>
  <c r="K123" i="2"/>
  <c r="G123" i="2"/>
  <c r="K122" i="2"/>
  <c r="G122" i="2"/>
  <c r="K121" i="2"/>
  <c r="G121" i="2"/>
  <c r="K120" i="2"/>
  <c r="G120" i="2"/>
  <c r="K119" i="2"/>
  <c r="G119" i="2"/>
  <c r="K118" i="2"/>
  <c r="G118" i="2"/>
  <c r="K98" i="2"/>
  <c r="K90" i="2"/>
  <c r="K89" i="2"/>
  <c r="K88" i="2"/>
  <c r="K87" i="2"/>
  <c r="K81" i="2"/>
  <c r="G81" i="2"/>
  <c r="K70" i="2"/>
  <c r="G70" i="2"/>
  <c r="K69" i="2"/>
  <c r="G69" i="2"/>
  <c r="K68" i="2"/>
  <c r="G68" i="2"/>
  <c r="K67" i="2"/>
  <c r="G67" i="2"/>
  <c r="K66" i="2"/>
  <c r="G66" i="2"/>
  <c r="K65" i="2"/>
  <c r="G65" i="2"/>
  <c r="K64" i="2"/>
  <c r="G64" i="2"/>
  <c r="K63" i="2"/>
  <c r="G63" i="2"/>
  <c r="K62" i="2"/>
  <c r="G62" i="2"/>
  <c r="K61" i="2"/>
  <c r="G61" i="2"/>
  <c r="K60" i="2"/>
  <c r="G60" i="2"/>
  <c r="K59" i="2"/>
  <c r="G59" i="2"/>
  <c r="K58" i="2"/>
  <c r="G58" i="2"/>
  <c r="K57" i="2"/>
  <c r="G57" i="2"/>
  <c r="K56" i="2"/>
  <c r="G56" i="2"/>
  <c r="K55" i="2"/>
  <c r="G55" i="2"/>
  <c r="F26" i="5" s="1"/>
  <c r="K54" i="2"/>
  <c r="G54" i="2"/>
  <c r="K53" i="2"/>
  <c r="G53" i="2"/>
  <c r="F24" i="5" s="1"/>
  <c r="K49" i="2"/>
  <c r="G49" i="2"/>
  <c r="K48" i="2"/>
  <c r="G48" i="2"/>
  <c r="K43" i="2"/>
  <c r="G43" i="2"/>
  <c r="K42" i="2"/>
  <c r="G42" i="2"/>
  <c r="K41" i="2"/>
  <c r="G41" i="2"/>
  <c r="K40" i="2"/>
  <c r="G40" i="2"/>
  <c r="K39" i="2"/>
  <c r="G39" i="2"/>
  <c r="K38" i="2"/>
  <c r="G38" i="2"/>
  <c r="K37" i="2"/>
  <c r="G37" i="2"/>
  <c r="K36" i="2"/>
  <c r="G36" i="2"/>
  <c r="K35" i="2"/>
  <c r="G35" i="2"/>
  <c r="K34" i="2"/>
  <c r="G34" i="2"/>
  <c r="K33" i="2"/>
  <c r="G33" i="2"/>
  <c r="K32" i="2"/>
  <c r="G32" i="2"/>
  <c r="K31" i="2"/>
  <c r="G31" i="2"/>
  <c r="K30" i="2"/>
  <c r="G30" i="2"/>
  <c r="K29" i="2"/>
  <c r="G29" i="2"/>
  <c r="K28" i="2"/>
  <c r="G28" i="2"/>
  <c r="K27" i="2"/>
  <c r="G27" i="2"/>
  <c r="K26" i="2"/>
  <c r="G26" i="2"/>
  <c r="K25" i="2"/>
  <c r="G25" i="2"/>
  <c r="K24" i="2"/>
  <c r="G24" i="2"/>
  <c r="K23" i="2"/>
  <c r="G23" i="2"/>
  <c r="K22" i="2"/>
  <c r="G22" i="2"/>
  <c r="K21" i="2"/>
  <c r="G21" i="2"/>
  <c r="K20" i="2"/>
  <c r="G20" i="2"/>
  <c r="K19" i="2"/>
  <c r="G19" i="2"/>
  <c r="K18" i="2"/>
  <c r="G18" i="2"/>
  <c r="K17" i="2"/>
  <c r="K16" i="2"/>
  <c r="L16" i="2" s="1"/>
  <c r="F26" i="4" s="1"/>
  <c r="F59" i="5" l="1"/>
  <c r="F115" i="4"/>
  <c r="F61" i="5"/>
  <c r="F120" i="4"/>
  <c r="F117" i="4"/>
  <c r="F118" i="4"/>
  <c r="F63" i="5"/>
  <c r="F114" i="4"/>
  <c r="F71" i="5"/>
  <c r="L119" i="2"/>
  <c r="F73" i="5" s="1"/>
  <c r="L110" i="2"/>
  <c r="F107" i="4" s="1"/>
  <c r="L81" i="2"/>
  <c r="F77" i="4" s="1"/>
  <c r="F52" i="4"/>
  <c r="F12" i="5"/>
  <c r="F92" i="4"/>
  <c r="F94" i="4"/>
  <c r="H16" i="5"/>
  <c r="I16" i="5" s="1"/>
  <c r="H13" i="5"/>
  <c r="I13" i="5" s="1"/>
  <c r="H15" i="5"/>
  <c r="I15" i="5" s="1"/>
  <c r="H18" i="5"/>
  <c r="I18" i="5" s="1"/>
  <c r="H11" i="5"/>
  <c r="I11" i="5" s="1"/>
  <c r="H14" i="5"/>
  <c r="I14" i="5" s="1"/>
  <c r="L71" i="2"/>
  <c r="L128" i="2"/>
  <c r="L118" i="2"/>
  <c r="L76" i="2"/>
  <c r="F25" i="5"/>
  <c r="H10" i="5" s="1"/>
  <c r="I10" i="5" s="1"/>
  <c r="F27" i="5"/>
  <c r="H12" i="5" s="1"/>
  <c r="I12" i="5" s="1"/>
  <c r="L72" i="2"/>
  <c r="L74" i="2"/>
  <c r="L75" i="2"/>
  <c r="L67" i="2"/>
  <c r="L27" i="2"/>
  <c r="F23" i="4" s="1"/>
  <c r="L23" i="2"/>
  <c r="F22" i="4" s="1"/>
  <c r="L65" i="2"/>
  <c r="L98" i="2"/>
  <c r="L49" i="2"/>
  <c r="F45" i="4" s="1"/>
  <c r="L66" i="2"/>
  <c r="L68" i="2"/>
  <c r="L70" i="2"/>
  <c r="L91" i="2"/>
  <c r="L93" i="2"/>
  <c r="L95" i="2"/>
  <c r="L99" i="2"/>
  <c r="L101" i="2"/>
  <c r="L103" i="2"/>
  <c r="L121" i="2"/>
  <c r="L123" i="2"/>
  <c r="L127" i="2"/>
  <c r="L129" i="2"/>
  <c r="L64" i="2"/>
  <c r="L69" i="2"/>
  <c r="L94" i="2"/>
  <c r="L96" i="2"/>
  <c r="L105" i="2"/>
  <c r="L122" i="2"/>
  <c r="L124" i="2"/>
  <c r="L61" i="2"/>
  <c r="L97" i="2"/>
  <c r="L102" i="2"/>
  <c r="L104" i="2"/>
  <c r="L125" i="2"/>
  <c r="L109" i="2"/>
  <c r="F106" i="4" s="1"/>
  <c r="L113" i="2"/>
  <c r="F110" i="4" s="1"/>
  <c r="L43" i="2"/>
  <c r="F13" i="4" s="1"/>
  <c r="L40" i="2"/>
  <c r="F15" i="4" s="1"/>
  <c r="L39" i="2"/>
  <c r="F24" i="4" s="1"/>
  <c r="L38" i="2"/>
  <c r="F20" i="4" s="1"/>
  <c r="L36" i="2"/>
  <c r="F18" i="4" s="1"/>
  <c r="L35" i="2"/>
  <c r="F16" i="4" s="1"/>
  <c r="L34" i="2"/>
  <c r="F21" i="4" s="1"/>
  <c r="L41" i="2"/>
  <c r="F14" i="4" s="1"/>
  <c r="L37" i="2"/>
  <c r="F19" i="4" s="1"/>
  <c r="L33" i="2"/>
  <c r="F17" i="4" s="1"/>
  <c r="L32" i="2"/>
  <c r="F25" i="4" s="1"/>
  <c r="L31" i="2"/>
  <c r="F28" i="4" s="1"/>
  <c r="L30" i="2"/>
  <c r="F27" i="4" s="1"/>
  <c r="L29" i="2"/>
  <c r="F30" i="4" s="1"/>
  <c r="L25" i="2"/>
  <c r="F12" i="4" s="1"/>
  <c r="L24" i="2"/>
  <c r="F31" i="4" s="1"/>
  <c r="L22" i="2"/>
  <c r="F29" i="4" s="1"/>
  <c r="F32" i="4"/>
  <c r="I113" i="1"/>
  <c r="I114" i="1"/>
  <c r="I115" i="1"/>
  <c r="I124" i="1"/>
  <c r="I125" i="1"/>
  <c r="I126" i="1"/>
  <c r="I127" i="1"/>
  <c r="I128" i="1"/>
  <c r="I130" i="1"/>
  <c r="I129" i="1"/>
  <c r="I131" i="1"/>
  <c r="I132" i="1"/>
  <c r="I133" i="1"/>
  <c r="I134" i="1"/>
  <c r="I135" i="1"/>
  <c r="I137" i="1"/>
  <c r="I136" i="1"/>
  <c r="I138" i="1"/>
  <c r="I139" i="1"/>
  <c r="I140" i="1"/>
  <c r="I141" i="1"/>
  <c r="I92" i="1"/>
  <c r="I93" i="1"/>
  <c r="I94" i="1"/>
  <c r="I95" i="1"/>
  <c r="I96" i="1"/>
  <c r="I98" i="1"/>
  <c r="I97" i="1"/>
  <c r="I99" i="1"/>
  <c r="I100" i="1"/>
  <c r="I101" i="1"/>
  <c r="I102" i="1"/>
  <c r="I103" i="1"/>
  <c r="I104" i="1"/>
  <c r="I105" i="1"/>
  <c r="I106" i="1"/>
  <c r="I82" i="1"/>
  <c r="I60" i="1"/>
  <c r="I59" i="1"/>
  <c r="I58" i="1"/>
  <c r="I61" i="1"/>
  <c r="I62" i="1"/>
  <c r="I63" i="1"/>
  <c r="I66" i="1"/>
  <c r="I64" i="1"/>
  <c r="I65" i="1"/>
  <c r="I67" i="1"/>
  <c r="I68" i="1"/>
  <c r="I71" i="1"/>
  <c r="I73" i="1"/>
  <c r="I69" i="1"/>
  <c r="I70" i="1"/>
  <c r="I72" i="1"/>
  <c r="I74" i="1"/>
  <c r="I75" i="1"/>
  <c r="I76" i="1"/>
  <c r="I77" i="1"/>
  <c r="I15" i="1"/>
  <c r="I16" i="1"/>
  <c r="I17" i="1"/>
  <c r="I18" i="1"/>
  <c r="I20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0" i="1"/>
  <c r="I42" i="1"/>
  <c r="G73" i="5" l="1"/>
  <c r="G71" i="5"/>
  <c r="G61" i="5"/>
  <c r="G63" i="5"/>
  <c r="G60" i="5"/>
  <c r="G59" i="5"/>
  <c r="G62" i="5"/>
  <c r="F74" i="5"/>
  <c r="G74" i="5" s="1"/>
  <c r="F128" i="4"/>
  <c r="F125" i="4"/>
  <c r="F67" i="5"/>
  <c r="G67" i="5" s="1"/>
  <c r="F70" i="5"/>
  <c r="G70" i="5" s="1"/>
  <c r="F124" i="4"/>
  <c r="F66" i="5"/>
  <c r="G66" i="5" s="1"/>
  <c r="F121" i="4"/>
  <c r="F123" i="4"/>
  <c r="F69" i="5"/>
  <c r="G69" i="5" s="1"/>
  <c r="F72" i="5"/>
  <c r="G72" i="5" s="1"/>
  <c r="F127" i="4"/>
  <c r="F64" i="5"/>
  <c r="F116" i="4"/>
  <c r="F129" i="4"/>
  <c r="F9" i="5"/>
  <c r="H19" i="5" s="1"/>
  <c r="I19" i="5" s="1"/>
  <c r="F49" i="4"/>
  <c r="F11" i="5"/>
  <c r="F51" i="4"/>
  <c r="F53" i="4"/>
  <c r="F14" i="5"/>
  <c r="F18" i="5"/>
  <c r="G28" i="5" s="1"/>
  <c r="H28" i="5" s="1"/>
  <c r="I28" i="5" s="1"/>
  <c r="F57" i="4"/>
  <c r="F10" i="5"/>
  <c r="F50" i="4"/>
  <c r="F22" i="5"/>
  <c r="F60" i="4"/>
  <c r="F56" i="4"/>
  <c r="F17" i="5"/>
  <c r="F13" i="5"/>
  <c r="F54" i="4"/>
  <c r="F19" i="5"/>
  <c r="F59" i="4"/>
  <c r="F20" i="5"/>
  <c r="H22" i="5" s="1"/>
  <c r="I22" i="5" s="1"/>
  <c r="F61" i="4"/>
  <c r="F15" i="5"/>
  <c r="H21" i="5" s="1"/>
  <c r="I21" i="5" s="1"/>
  <c r="F55" i="4"/>
  <c r="F16" i="5"/>
  <c r="H20" i="5" s="1"/>
  <c r="I20" i="5" s="1"/>
  <c r="F58" i="4"/>
  <c r="F62" i="4"/>
  <c r="F21" i="5"/>
  <c r="H17" i="5" s="1"/>
  <c r="I17" i="5" s="1"/>
  <c r="F49" i="5"/>
  <c r="F93" i="4"/>
  <c r="F42" i="5"/>
  <c r="F87" i="4"/>
  <c r="F38" i="5"/>
  <c r="F86" i="4"/>
  <c r="F41" i="5"/>
  <c r="F88" i="4"/>
  <c r="F51" i="5"/>
  <c r="F97" i="4"/>
  <c r="F44" i="5"/>
  <c r="F90" i="4"/>
  <c r="F43" i="5"/>
  <c r="F89" i="4"/>
  <c r="F39" i="5"/>
  <c r="F85" i="4"/>
  <c r="F46" i="5"/>
  <c r="F91" i="4"/>
  <c r="F40" i="5"/>
  <c r="F84" i="4"/>
  <c r="F37" i="5"/>
  <c r="F83" i="4"/>
  <c r="F50" i="5"/>
  <c r="F96" i="4"/>
  <c r="F48" i="5"/>
  <c r="F95" i="4"/>
  <c r="F68" i="5"/>
  <c r="G68" i="5" s="1"/>
  <c r="F122" i="4"/>
  <c r="F119" i="4"/>
  <c r="F65" i="5"/>
  <c r="G65" i="5" s="1"/>
  <c r="F63" i="4"/>
  <c r="G32" i="5"/>
  <c r="H32" i="5" s="1"/>
  <c r="I32" i="5" s="1"/>
  <c r="G29" i="5"/>
  <c r="H29" i="5" s="1"/>
  <c r="I29" i="5" s="1"/>
  <c r="G23" i="5" l="1"/>
  <c r="H23" i="5" s="1"/>
  <c r="I23" i="5" s="1"/>
  <c r="G30" i="5"/>
  <c r="H30" i="5" s="1"/>
  <c r="I30" i="5" s="1"/>
  <c r="G25" i="5"/>
  <c r="H25" i="5" s="1"/>
  <c r="I25" i="5" s="1"/>
  <c r="G27" i="5"/>
  <c r="H27" i="5" s="1"/>
  <c r="I27" i="5" s="1"/>
  <c r="G24" i="5"/>
  <c r="H24" i="5" s="1"/>
  <c r="I24" i="5" s="1"/>
  <c r="G26" i="5"/>
  <c r="H26" i="5" s="1"/>
  <c r="I26" i="5" s="1"/>
  <c r="G31" i="5"/>
  <c r="H31" i="5" s="1"/>
  <c r="I31" i="5" s="1"/>
  <c r="H40" i="5"/>
  <c r="I40" i="5" s="1"/>
  <c r="H44" i="5"/>
  <c r="I44" i="5" s="1"/>
  <c r="H48" i="5"/>
  <c r="I48" i="5" s="1"/>
  <c r="G52" i="5"/>
  <c r="H52" i="5" s="1"/>
  <c r="I52" i="5" s="1"/>
  <c r="H41" i="5"/>
  <c r="I41" i="5" s="1"/>
  <c r="H45" i="5"/>
  <c r="I45" i="5" s="1"/>
  <c r="H49" i="5"/>
  <c r="I49" i="5" s="1"/>
  <c r="G53" i="5"/>
  <c r="H53" i="5" s="1"/>
  <c r="I53" i="5" s="1"/>
  <c r="H38" i="5"/>
  <c r="I38" i="5" s="1"/>
  <c r="H42" i="5"/>
  <c r="I42" i="5" s="1"/>
  <c r="H46" i="5"/>
  <c r="I46" i="5" s="1"/>
  <c r="H50" i="5"/>
  <c r="I50" i="5" s="1"/>
  <c r="G54" i="5"/>
  <c r="H54" i="5" s="1"/>
  <c r="I54" i="5" s="1"/>
  <c r="H39" i="5"/>
  <c r="I39" i="5" s="1"/>
  <c r="H43" i="5"/>
  <c r="I43" i="5" s="1"/>
  <c r="H47" i="5"/>
  <c r="I47" i="5" s="1"/>
  <c r="H51" i="5"/>
  <c r="I51" i="5" s="1"/>
  <c r="G55" i="5"/>
  <c r="H55" i="5" s="1"/>
  <c r="I55" i="5" s="1"/>
  <c r="G76" i="5"/>
  <c r="G77" i="5"/>
  <c r="G75" i="5"/>
  <c r="H71" i="5" l="1"/>
  <c r="I71" i="5" s="1"/>
  <c r="H73" i="5"/>
  <c r="I73" i="5" s="1"/>
  <c r="H76" i="5"/>
  <c r="I76" i="5" s="1"/>
  <c r="H67" i="5"/>
  <c r="I67" i="5" s="1"/>
  <c r="H69" i="5"/>
  <c r="I69" i="5" s="1"/>
  <c r="H63" i="5"/>
  <c r="I63" i="5" s="1"/>
  <c r="H62" i="5"/>
  <c r="I62" i="5" s="1"/>
  <c r="H64" i="5"/>
  <c r="I64" i="5" s="1"/>
  <c r="H68" i="5"/>
  <c r="I68" i="5" s="1"/>
  <c r="H70" i="5"/>
  <c r="I70" i="5" s="1"/>
  <c r="H60" i="5"/>
  <c r="I60" i="5" s="1"/>
  <c r="H66" i="5"/>
  <c r="I66" i="5" s="1"/>
  <c r="H72" i="5"/>
  <c r="I72" i="5" s="1"/>
  <c r="H75" i="5"/>
  <c r="I75" i="5" s="1"/>
  <c r="H74" i="5"/>
  <c r="I74" i="5" s="1"/>
  <c r="H77" i="5"/>
  <c r="I77" i="5" s="1"/>
  <c r="H61" i="5"/>
  <c r="I61" i="5" s="1"/>
  <c r="H65" i="5"/>
  <c r="I65" i="5" s="1"/>
</calcChain>
</file>

<file path=xl/sharedStrings.xml><?xml version="1.0" encoding="utf-8"?>
<sst xmlns="http://schemas.openxmlformats.org/spreadsheetml/2006/main" count="1667" uniqueCount="199">
  <si>
    <t xml:space="preserve">Chłopcy 2007 i mł   </t>
  </si>
  <si>
    <t>K-15</t>
  </si>
  <si>
    <t>Nr</t>
  </si>
  <si>
    <t>Nazwisko i Imię</t>
  </si>
  <si>
    <t>Rok</t>
  </si>
  <si>
    <t>Klub</t>
  </si>
  <si>
    <t>Szkoła</t>
  </si>
  <si>
    <t>25.06 PKt</t>
  </si>
  <si>
    <t>15.10 Pkt</t>
  </si>
  <si>
    <t>22.10 Pkt</t>
  </si>
  <si>
    <t>Razem</t>
  </si>
  <si>
    <t>Maciusiak Mateusz</t>
  </si>
  <si>
    <t>KS Chochołów</t>
  </si>
  <si>
    <t>SP Chochołów</t>
  </si>
  <si>
    <t>Rafacz Grzegorz</t>
  </si>
  <si>
    <t>AZS</t>
  </si>
  <si>
    <t>Obtułowicz Michał</t>
  </si>
  <si>
    <t>KS Evenement</t>
  </si>
  <si>
    <t>SP 3 Z-ne</t>
  </si>
  <si>
    <t>Bobak Szymon</t>
  </si>
  <si>
    <t>SP 5 Z-ne</t>
  </si>
  <si>
    <t>Grzebień Bartłomiej</t>
  </si>
  <si>
    <t>SP Spytkowice</t>
  </si>
  <si>
    <t>Łukaszczyk Łukasz</t>
  </si>
  <si>
    <t>TS Wisła</t>
  </si>
  <si>
    <t>Sobański Marcin</t>
  </si>
  <si>
    <t>LKS Poroniec</t>
  </si>
  <si>
    <t>SP Suche</t>
  </si>
  <si>
    <t>Byrski Szymon</t>
  </si>
  <si>
    <t>SP Ciche</t>
  </si>
  <si>
    <t>Stoch Kacper</t>
  </si>
  <si>
    <t>SP Nowe Bystre</t>
  </si>
  <si>
    <t>Urbański Szymon</t>
  </si>
  <si>
    <t>SP Ratułów</t>
  </si>
  <si>
    <t>Zarycki Michał</t>
  </si>
  <si>
    <t>SP Poronin</t>
  </si>
  <si>
    <t>Bartol Klemens</t>
  </si>
  <si>
    <t>Kobylarczyk Jarosław</t>
  </si>
  <si>
    <t>SP Brzegi</t>
  </si>
  <si>
    <t>Gruszka Mariusz</t>
  </si>
  <si>
    <t>Zięba Dawid</t>
  </si>
  <si>
    <t>Marduła Robert</t>
  </si>
  <si>
    <t>SP 2 Biały Dunajec</t>
  </si>
  <si>
    <t>Jarończyk Szczepan</t>
  </si>
  <si>
    <t>SP 1 Z-ne</t>
  </si>
  <si>
    <t>Marduła Roman</t>
  </si>
  <si>
    <t>Bachleda Adam</t>
  </si>
  <si>
    <t>Duda Filip</t>
  </si>
  <si>
    <t>Lichaj Paweł</t>
  </si>
  <si>
    <t>SP Gliczarów Dolny</t>
  </si>
  <si>
    <t>Michniak Szymon</t>
  </si>
  <si>
    <t>SP Dzianisz</t>
  </si>
  <si>
    <t>Haberny Damian</t>
  </si>
  <si>
    <t>Bafia Klemens</t>
  </si>
  <si>
    <t>Mrowca Piotr</t>
  </si>
  <si>
    <t>Łowicki Kamil</t>
  </si>
  <si>
    <t>UKS Zogrody</t>
  </si>
  <si>
    <t>Szwajnos Kamil</t>
  </si>
  <si>
    <t>Suchecki Kacper</t>
  </si>
  <si>
    <t>Trebunia Tutka Jakub</t>
  </si>
  <si>
    <t>SP Szaflary</t>
  </si>
  <si>
    <t xml:space="preserve">Dziewczęta 2007 i mł   </t>
  </si>
  <si>
    <t>Sobczyk Kalina</t>
  </si>
  <si>
    <t>PK</t>
  </si>
  <si>
    <t>Rapacz Zuzanna</t>
  </si>
  <si>
    <t>SP Czerwienne</t>
  </si>
  <si>
    <t xml:space="preserve">Chłopcy 2006-2005 </t>
  </si>
  <si>
    <t>K-35</t>
  </si>
  <si>
    <t>Jarząbek Kacper</t>
  </si>
  <si>
    <t>SP Sierockie</t>
  </si>
  <si>
    <t>Amilkiewicz Tymoteusz</t>
  </si>
  <si>
    <t>Mroczkowski Jan</t>
  </si>
  <si>
    <t>Serwatowicz Mikołaj</t>
  </si>
  <si>
    <t>Rafacz Rafał</t>
  </si>
  <si>
    <t>Jarończyk Szymon</t>
  </si>
  <si>
    <t>SP SMS</t>
  </si>
  <si>
    <t>Michniak Mateusz</t>
  </si>
  <si>
    <t>Dubiel Szymon</t>
  </si>
  <si>
    <t>Waliczek Andrzej</t>
  </si>
  <si>
    <t>SP 4 Z-ne</t>
  </si>
  <si>
    <t>Wójcik Jakub</t>
  </si>
  <si>
    <t>SP Ząb</t>
  </si>
  <si>
    <t>Lassak Szymon</t>
  </si>
  <si>
    <t xml:space="preserve">WKS </t>
  </si>
  <si>
    <t>Staszel Klemens</t>
  </si>
  <si>
    <t>Król Mateusz</t>
  </si>
  <si>
    <t>SMS Z-ne</t>
  </si>
  <si>
    <t>Joniak Klemens</t>
  </si>
  <si>
    <t>Miechurski Piotr</t>
  </si>
  <si>
    <t>Rapacz Jakub</t>
  </si>
  <si>
    <t>Słodyczka Kamil</t>
  </si>
  <si>
    <t>Miętus Klemens</t>
  </si>
  <si>
    <t>Malacina Tomasz</t>
  </si>
  <si>
    <t>SP Skrzypne</t>
  </si>
  <si>
    <t>Stachoń Karol</t>
  </si>
  <si>
    <t xml:space="preserve">Dziewczęta 2004 - 2003    </t>
  </si>
  <si>
    <t>Kobiela Natalia</t>
  </si>
  <si>
    <t xml:space="preserve">Chłopcy 2003-2004  </t>
  </si>
  <si>
    <t>K-65</t>
  </si>
  <si>
    <t>Rzadkosz Jan</t>
  </si>
  <si>
    <t>SP 9 Z-ne</t>
  </si>
  <si>
    <t>Majerczyk Stanisław</t>
  </si>
  <si>
    <t>Zapotoczny Szymon</t>
  </si>
  <si>
    <t>WKS</t>
  </si>
  <si>
    <t>Zygmuntowicz Sebastian</t>
  </si>
  <si>
    <t>Liszka Jan</t>
  </si>
  <si>
    <t>Cudzich Jan</t>
  </si>
  <si>
    <t>Marusarz Stanisław</t>
  </si>
  <si>
    <t>Bukowski Jan</t>
  </si>
  <si>
    <t>Wróbel Marcin</t>
  </si>
  <si>
    <t>Dawidek Maciej</t>
  </si>
  <si>
    <t>Kuchta Bartłomiej</t>
  </si>
  <si>
    <t>Gim Nowa Biała</t>
  </si>
  <si>
    <t>Haza Jakub</t>
  </si>
  <si>
    <t>Bobak Bartłomiej</t>
  </si>
  <si>
    <t>Galica Jan</t>
  </si>
  <si>
    <t xml:space="preserve">Chłopcy 2001-2002  </t>
  </si>
  <si>
    <t>Korzeniowski Maciej</t>
  </si>
  <si>
    <t>Stosel Kacper</t>
  </si>
  <si>
    <t>Kieta Krzysztof</t>
  </si>
  <si>
    <t>Jarosz Mateusz</t>
  </si>
  <si>
    <t>Gim SMS</t>
  </si>
  <si>
    <t>Ciszek Stanisław</t>
  </si>
  <si>
    <t>Niżnik Adam</t>
  </si>
  <si>
    <t>Gim 1 Z-ne</t>
  </si>
  <si>
    <t>Gruszka Mateusz</t>
  </si>
  <si>
    <t>Haberny Dawid</t>
  </si>
  <si>
    <t>Topór Marcin</t>
  </si>
  <si>
    <t>Zygmuntowicz Krystian</t>
  </si>
  <si>
    <t xml:space="preserve">Bukowski Wojciech </t>
  </si>
  <si>
    <t>Gąsienica-Ciaptak Maciej</t>
  </si>
  <si>
    <t>Rojek Oskar</t>
  </si>
  <si>
    <t>Kowalczyk Bartłomiej</t>
  </si>
  <si>
    <t>Pałka Tymoteusz</t>
  </si>
  <si>
    <t>Skupień Adam</t>
  </si>
  <si>
    <t>Piczura Tomasz</t>
  </si>
  <si>
    <t>Żegleń Jakub</t>
  </si>
  <si>
    <t xml:space="preserve">Dziewczęta 2001-2002  </t>
  </si>
  <si>
    <t>Karpiel Kamila</t>
  </si>
  <si>
    <t>Pawlikowska Róża</t>
  </si>
  <si>
    <t>Król Sabina</t>
  </si>
  <si>
    <t>Szwab Joanna</t>
  </si>
  <si>
    <t>Kil Joanna</t>
  </si>
  <si>
    <t>Organizator:</t>
  </si>
  <si>
    <t>MOSiR Zakopane</t>
  </si>
  <si>
    <t>TZN</t>
  </si>
  <si>
    <t>Lista startowa 23.12.2016</t>
  </si>
  <si>
    <t>Zborowski Maciej</t>
  </si>
  <si>
    <t>Gim SMS Szczyrk</t>
  </si>
  <si>
    <t xml:space="preserve"> XL SZKOLNA LIGA SPORTÓW ZIMOWYCH  SKOKI NARCIARSKIE</t>
  </si>
  <si>
    <t xml:space="preserve"> I KOMBINACJA NORWESKA</t>
  </si>
  <si>
    <t>WYNIKI I SERIA</t>
  </si>
  <si>
    <t>Start: 10:00</t>
  </si>
  <si>
    <t xml:space="preserve">Sędziowie orzekający: </t>
  </si>
  <si>
    <t>Delegat Techniczny: Kazimierz Długopolski</t>
  </si>
  <si>
    <t>A</t>
  </si>
  <si>
    <t>B</t>
  </si>
  <si>
    <t>Kierownik zawodów: Henryk Radźko</t>
  </si>
  <si>
    <t>C</t>
  </si>
  <si>
    <t>Rocznik</t>
  </si>
  <si>
    <t>Metry</t>
  </si>
  <si>
    <t>Pkt długość</t>
  </si>
  <si>
    <t>Sędzia A</t>
  </si>
  <si>
    <t>Sędzia B</t>
  </si>
  <si>
    <t>Sędzia C</t>
  </si>
  <si>
    <t>A+B+C</t>
  </si>
  <si>
    <t>Nota</t>
  </si>
  <si>
    <t>XL SZKOLNA LIGA SPORTÓW ZIMOWYCH</t>
  </si>
  <si>
    <t>SKOKI 23.12.2016 r.</t>
  </si>
  <si>
    <t>Dziewczęta 2002-2001  K-65</t>
  </si>
  <si>
    <t>Różnica</t>
  </si>
  <si>
    <t>Czas</t>
  </si>
  <si>
    <t>2km</t>
  </si>
  <si>
    <t>Mnożnik</t>
  </si>
  <si>
    <t>3km</t>
  </si>
  <si>
    <t>4km</t>
  </si>
  <si>
    <t>KOMBINACJA NORWESKA</t>
  </si>
  <si>
    <t>23.12.2016</t>
  </si>
  <si>
    <t>Piotr Drąg</t>
  </si>
  <si>
    <t>Krzysztof Haliński</t>
  </si>
  <si>
    <t>Chłopcy 2002-2001  K-65</t>
  </si>
  <si>
    <t xml:space="preserve">Chłopcy 2002-2001 </t>
  </si>
  <si>
    <t>DNS</t>
  </si>
  <si>
    <t>belka nr 6</t>
  </si>
  <si>
    <t>Kombinacja norweska</t>
  </si>
  <si>
    <t xml:space="preserve"> </t>
  </si>
  <si>
    <t>2 km</t>
  </si>
  <si>
    <t>czas startu</t>
  </si>
  <si>
    <t>czas mety</t>
  </si>
  <si>
    <t>czas biegu</t>
  </si>
  <si>
    <t>Pkt</t>
  </si>
  <si>
    <t>Edward Przybyła</t>
  </si>
  <si>
    <t>Nota ogólna</t>
  </si>
  <si>
    <t>WYNIKI KOŃCOWE SKOKI NARCIARSKIE</t>
  </si>
  <si>
    <t>XL Szkolna Liga Sportów Zimowych</t>
  </si>
  <si>
    <t xml:space="preserve"> Start 23.12.2016</t>
  </si>
  <si>
    <t>Trasy COS</t>
  </si>
  <si>
    <t>3 km</t>
  </si>
  <si>
    <t>4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</si>
</sst>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5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5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7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</xdr:row>
      <xdr:rowOff>28575</xdr:rowOff>
    </xdr:from>
    <xdr:to>
      <xdr:col>4</xdr:col>
      <xdr:colOff>839462</xdr:colOff>
      <xdr:row>6</xdr:row>
      <xdr:rowOff>142875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400" y="457200"/>
          <a:ext cx="1944362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55" workbookViewId="0">
      <selection activeCell="B57" sqref="B57:E77"/>
    </sheetView>
  </sheetViews>
  <sheetFormatPr defaultRowHeight="15"/>
  <cols>
    <col min="1" max="1" width="5" customWidth="1"/>
    <col min="2" max="2" width="19.140625" customWidth="1"/>
    <col min="3" max="3" width="6" customWidth="1"/>
    <col min="4" max="4" width="14.28515625" customWidth="1"/>
    <col min="5" max="5" width="15.85546875" customWidth="1"/>
    <col min="6" max="6" width="6" customWidth="1"/>
    <col min="7" max="7" width="5.85546875" customWidth="1"/>
    <col min="8" max="8" width="4.5703125" customWidth="1"/>
    <col min="9" max="9" width="6.7109375" customWidth="1"/>
  </cols>
  <sheetData>
    <row r="1" spans="1:9" ht="18.75">
      <c r="A1" s="1" t="s">
        <v>149</v>
      </c>
      <c r="D1" s="2"/>
      <c r="E1" s="3"/>
      <c r="F1" s="3"/>
      <c r="G1" s="4"/>
      <c r="H1" s="4"/>
    </row>
    <row r="2" spans="1:9" ht="18.75">
      <c r="B2" s="5"/>
      <c r="D2" s="1" t="s">
        <v>150</v>
      </c>
      <c r="E2" s="3"/>
      <c r="F2" s="3"/>
      <c r="G2" s="4"/>
      <c r="H2" s="4"/>
    </row>
    <row r="3" spans="1:9" ht="15.75">
      <c r="B3" s="6" t="s">
        <v>146</v>
      </c>
      <c r="D3" s="2"/>
      <c r="E3" s="3"/>
      <c r="F3" s="3"/>
      <c r="G3" s="4"/>
      <c r="H3" s="4"/>
    </row>
    <row r="4" spans="1:9">
      <c r="C4" s="7"/>
      <c r="D4" s="2"/>
      <c r="E4" s="3"/>
      <c r="F4" s="3"/>
      <c r="G4" s="4"/>
      <c r="H4" s="4"/>
    </row>
    <row r="5" spans="1:9">
      <c r="C5" s="5"/>
      <c r="D5" s="2"/>
      <c r="E5" s="3"/>
      <c r="F5" s="3"/>
      <c r="G5" s="4"/>
      <c r="H5" s="4"/>
    </row>
    <row r="6" spans="1:9">
      <c r="D6" s="2"/>
      <c r="E6" s="3"/>
      <c r="F6" s="3"/>
      <c r="G6" s="4"/>
      <c r="H6" s="4"/>
    </row>
    <row r="7" spans="1:9">
      <c r="A7" s="5" t="s">
        <v>0</v>
      </c>
      <c r="B7" s="5"/>
      <c r="C7" s="5" t="s">
        <v>1</v>
      </c>
      <c r="D7" s="2"/>
      <c r="E7" s="3"/>
      <c r="F7" s="3"/>
      <c r="G7" s="4"/>
      <c r="H7" s="4"/>
    </row>
    <row r="8" spans="1:9">
      <c r="D8" s="2"/>
      <c r="E8" s="3"/>
      <c r="F8" s="3"/>
      <c r="G8" s="4"/>
      <c r="H8" s="4"/>
    </row>
    <row r="9" spans="1:9">
      <c r="A9" s="8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10" t="s">
        <v>7</v>
      </c>
      <c r="G9" s="11" t="s">
        <v>8</v>
      </c>
      <c r="H9" s="11" t="s">
        <v>9</v>
      </c>
      <c r="I9" s="8" t="s">
        <v>10</v>
      </c>
    </row>
    <row r="10" spans="1:9">
      <c r="D10" s="2"/>
      <c r="E10" s="3"/>
      <c r="F10" s="3"/>
      <c r="G10" s="4"/>
      <c r="H10" s="4"/>
    </row>
    <row r="11" spans="1:9">
      <c r="A11">
        <v>1</v>
      </c>
    </row>
    <row r="12" spans="1:9">
      <c r="A12">
        <v>2</v>
      </c>
    </row>
    <row r="13" spans="1:9">
      <c r="A13">
        <v>3</v>
      </c>
    </row>
    <row r="14" spans="1:9">
      <c r="A14">
        <v>4</v>
      </c>
    </row>
    <row r="15" spans="1:9">
      <c r="A15">
        <v>5</v>
      </c>
      <c r="B15" s="12" t="s">
        <v>58</v>
      </c>
      <c r="C15" s="4">
        <v>2007</v>
      </c>
      <c r="D15" s="13" t="s">
        <v>56</v>
      </c>
      <c r="E15" s="13"/>
      <c r="F15" s="4"/>
      <c r="G15" s="4"/>
      <c r="H15" s="4">
        <v>9</v>
      </c>
      <c r="I15">
        <f t="shared" ref="I15:I25" si="0">SUM(F15:H15)</f>
        <v>9</v>
      </c>
    </row>
    <row r="16" spans="1:9">
      <c r="A16">
        <v>6</v>
      </c>
      <c r="B16" t="s">
        <v>57</v>
      </c>
      <c r="C16" s="4">
        <v>2008</v>
      </c>
      <c r="D16" s="13" t="s">
        <v>56</v>
      </c>
      <c r="H16" s="3">
        <v>10</v>
      </c>
      <c r="I16">
        <f t="shared" si="0"/>
        <v>10</v>
      </c>
    </row>
    <row r="17" spans="1:9">
      <c r="A17">
        <v>7</v>
      </c>
      <c r="B17" t="s">
        <v>55</v>
      </c>
      <c r="C17" s="4">
        <v>2009</v>
      </c>
      <c r="D17" s="13" t="s">
        <v>56</v>
      </c>
      <c r="H17" s="3">
        <v>11</v>
      </c>
      <c r="I17">
        <f t="shared" si="0"/>
        <v>11</v>
      </c>
    </row>
    <row r="18" spans="1:9">
      <c r="A18">
        <v>8</v>
      </c>
      <c r="B18" t="s">
        <v>54</v>
      </c>
      <c r="C18">
        <v>2011</v>
      </c>
      <c r="D18" t="s">
        <v>24</v>
      </c>
      <c r="G18" s="3">
        <v>12</v>
      </c>
      <c r="H18" s="3"/>
      <c r="I18">
        <f t="shared" si="0"/>
        <v>12</v>
      </c>
    </row>
    <row r="19" spans="1:9">
      <c r="A19">
        <v>9</v>
      </c>
      <c r="B19" t="s">
        <v>52</v>
      </c>
      <c r="C19" s="3">
        <v>2007</v>
      </c>
      <c r="D19" s="13" t="s">
        <v>15</v>
      </c>
      <c r="F19" s="17">
        <v>0</v>
      </c>
      <c r="G19" s="4">
        <v>14</v>
      </c>
      <c r="H19" s="4"/>
      <c r="I19">
        <f t="shared" si="0"/>
        <v>14</v>
      </c>
    </row>
    <row r="20" spans="1:9">
      <c r="A20">
        <v>10</v>
      </c>
      <c r="B20" s="12" t="s">
        <v>53</v>
      </c>
      <c r="C20" s="4">
        <v>2008</v>
      </c>
      <c r="D20" s="13" t="s">
        <v>12</v>
      </c>
      <c r="E20" s="13" t="s">
        <v>13</v>
      </c>
      <c r="F20" s="18">
        <v>14</v>
      </c>
      <c r="G20" s="3"/>
      <c r="H20" s="3"/>
      <c r="I20">
        <f t="shared" si="0"/>
        <v>14</v>
      </c>
    </row>
    <row r="21" spans="1:9">
      <c r="A21">
        <v>11</v>
      </c>
      <c r="B21" t="s">
        <v>50</v>
      </c>
      <c r="C21" s="4">
        <v>2008</v>
      </c>
      <c r="D21" s="13" t="s">
        <v>15</v>
      </c>
      <c r="E21" t="s">
        <v>51</v>
      </c>
      <c r="H21" s="3">
        <v>17</v>
      </c>
      <c r="I21">
        <f t="shared" si="0"/>
        <v>17</v>
      </c>
    </row>
    <row r="22" spans="1:9">
      <c r="A22">
        <v>12</v>
      </c>
      <c r="B22" s="14" t="s">
        <v>48</v>
      </c>
      <c r="C22" s="15">
        <v>2007</v>
      </c>
      <c r="D22" s="16" t="s">
        <v>26</v>
      </c>
      <c r="E22" s="13" t="s">
        <v>49</v>
      </c>
      <c r="F22" s="4">
        <v>18</v>
      </c>
      <c r="G22" s="4"/>
      <c r="H22" s="4"/>
      <c r="I22">
        <f t="shared" si="0"/>
        <v>18</v>
      </c>
    </row>
    <row r="23" spans="1:9">
      <c r="A23">
        <v>13</v>
      </c>
      <c r="B23" t="s">
        <v>47</v>
      </c>
      <c r="C23">
        <v>2009</v>
      </c>
      <c r="D23" s="13" t="s">
        <v>17</v>
      </c>
      <c r="E23" s="13" t="s">
        <v>44</v>
      </c>
      <c r="G23" s="3">
        <v>13</v>
      </c>
      <c r="H23" s="3">
        <v>12</v>
      </c>
      <c r="I23">
        <f t="shared" si="0"/>
        <v>25</v>
      </c>
    </row>
    <row r="24" spans="1:9">
      <c r="A24">
        <v>14</v>
      </c>
      <c r="B24" s="12" t="s">
        <v>46</v>
      </c>
      <c r="C24" s="4">
        <v>2007</v>
      </c>
      <c r="D24" s="13" t="s">
        <v>17</v>
      </c>
      <c r="E24" s="13" t="s">
        <v>20</v>
      </c>
      <c r="F24" s="4">
        <v>29</v>
      </c>
      <c r="G24" s="4"/>
      <c r="H24" s="4"/>
      <c r="I24">
        <f t="shared" si="0"/>
        <v>29</v>
      </c>
    </row>
    <row r="25" spans="1:9">
      <c r="A25">
        <v>15</v>
      </c>
      <c r="B25" t="s">
        <v>45</v>
      </c>
      <c r="C25">
        <v>2008</v>
      </c>
      <c r="D25" s="13" t="s">
        <v>26</v>
      </c>
      <c r="E25" t="s">
        <v>42</v>
      </c>
      <c r="F25" s="17">
        <v>0</v>
      </c>
      <c r="G25" s="3">
        <v>16</v>
      </c>
      <c r="H25" s="3">
        <v>14</v>
      </c>
      <c r="I25">
        <f t="shared" si="0"/>
        <v>30</v>
      </c>
    </row>
    <row r="26" spans="1:9">
      <c r="A26">
        <v>16</v>
      </c>
      <c r="B26" t="s">
        <v>43</v>
      </c>
      <c r="C26" s="3">
        <v>2008</v>
      </c>
      <c r="D26" t="s">
        <v>24</v>
      </c>
      <c r="E26" t="s">
        <v>44</v>
      </c>
      <c r="F26" s="18">
        <v>15</v>
      </c>
      <c r="G26" s="3">
        <v>18</v>
      </c>
      <c r="H26" s="3">
        <v>19</v>
      </c>
      <c r="I26">
        <f>SUM(F26:G26)</f>
        <v>33</v>
      </c>
    </row>
    <row r="27" spans="1:9">
      <c r="A27">
        <v>17</v>
      </c>
      <c r="B27" t="s">
        <v>41</v>
      </c>
      <c r="C27">
        <v>2007</v>
      </c>
      <c r="D27" s="13" t="s">
        <v>26</v>
      </c>
      <c r="E27" t="s">
        <v>42</v>
      </c>
      <c r="F27" s="17">
        <v>0</v>
      </c>
      <c r="G27" s="4">
        <v>19</v>
      </c>
      <c r="H27" s="4">
        <v>18</v>
      </c>
      <c r="I27">
        <f t="shared" ref="I27:I42" si="1">SUM(F27:H27)</f>
        <v>37</v>
      </c>
    </row>
    <row r="28" spans="1:9">
      <c r="A28">
        <v>18</v>
      </c>
      <c r="B28" t="s">
        <v>40</v>
      </c>
      <c r="C28" s="15">
        <v>2008</v>
      </c>
      <c r="D28" s="13" t="s">
        <v>15</v>
      </c>
      <c r="F28" s="17">
        <v>12</v>
      </c>
      <c r="G28" s="4">
        <v>13</v>
      </c>
      <c r="H28" s="4">
        <v>13</v>
      </c>
      <c r="I28">
        <f t="shared" si="1"/>
        <v>38</v>
      </c>
    </row>
    <row r="29" spans="1:9">
      <c r="A29">
        <v>19</v>
      </c>
      <c r="B29" t="s">
        <v>39</v>
      </c>
      <c r="C29" s="15">
        <v>2008</v>
      </c>
      <c r="D29" s="13" t="s">
        <v>15</v>
      </c>
      <c r="F29" s="17">
        <v>13</v>
      </c>
      <c r="G29" s="4">
        <v>15</v>
      </c>
      <c r="H29" s="4">
        <v>16</v>
      </c>
      <c r="I29">
        <f t="shared" si="1"/>
        <v>44</v>
      </c>
    </row>
    <row r="30" spans="1:9">
      <c r="A30">
        <v>20</v>
      </c>
      <c r="B30" s="12" t="s">
        <v>37</v>
      </c>
      <c r="C30" s="4">
        <v>2008</v>
      </c>
      <c r="D30" s="13" t="s">
        <v>26</v>
      </c>
      <c r="E30" s="13" t="s">
        <v>38</v>
      </c>
      <c r="F30" s="4">
        <v>16</v>
      </c>
      <c r="G30" s="4">
        <v>15</v>
      </c>
      <c r="H30" s="4">
        <v>15</v>
      </c>
      <c r="I30">
        <f t="shared" si="1"/>
        <v>46</v>
      </c>
    </row>
    <row r="31" spans="1:9">
      <c r="A31">
        <v>21</v>
      </c>
      <c r="B31" s="14" t="s">
        <v>36</v>
      </c>
      <c r="C31" s="15">
        <v>2007</v>
      </c>
      <c r="D31" s="16" t="s">
        <v>17</v>
      </c>
      <c r="E31" s="13" t="s">
        <v>20</v>
      </c>
      <c r="F31" s="4">
        <v>19</v>
      </c>
      <c r="G31" s="4">
        <v>17</v>
      </c>
      <c r="H31" s="4">
        <v>20</v>
      </c>
      <c r="I31">
        <f t="shared" si="1"/>
        <v>56</v>
      </c>
    </row>
    <row r="32" spans="1:9">
      <c r="A32">
        <v>22</v>
      </c>
      <c r="B32" s="12" t="s">
        <v>34</v>
      </c>
      <c r="C32" s="4">
        <v>2008</v>
      </c>
      <c r="D32" s="13" t="s">
        <v>17</v>
      </c>
      <c r="E32" s="13" t="s">
        <v>35</v>
      </c>
      <c r="F32" s="3">
        <v>21</v>
      </c>
      <c r="G32" s="4">
        <v>20</v>
      </c>
      <c r="H32" s="4">
        <v>18</v>
      </c>
      <c r="I32">
        <f t="shared" si="1"/>
        <v>59</v>
      </c>
    </row>
    <row r="33" spans="1:9">
      <c r="A33">
        <v>23</v>
      </c>
      <c r="B33" s="12" t="s">
        <v>32</v>
      </c>
      <c r="C33" s="4">
        <v>2007</v>
      </c>
      <c r="D33" s="13" t="s">
        <v>17</v>
      </c>
      <c r="E33" s="13" t="s">
        <v>33</v>
      </c>
      <c r="F33" s="4">
        <v>17</v>
      </c>
      <c r="G33" s="4">
        <v>21</v>
      </c>
      <c r="H33" s="4">
        <v>22</v>
      </c>
      <c r="I33">
        <f t="shared" si="1"/>
        <v>60</v>
      </c>
    </row>
    <row r="34" spans="1:9">
      <c r="A34">
        <v>24</v>
      </c>
      <c r="B34" s="12" t="s">
        <v>30</v>
      </c>
      <c r="C34" s="4">
        <v>2007</v>
      </c>
      <c r="D34" s="13" t="s">
        <v>17</v>
      </c>
      <c r="E34" s="13" t="s">
        <v>31</v>
      </c>
      <c r="F34" s="4">
        <v>26</v>
      </c>
      <c r="G34" s="4">
        <v>22</v>
      </c>
      <c r="H34" s="4">
        <v>21</v>
      </c>
      <c r="I34">
        <f t="shared" si="1"/>
        <v>69</v>
      </c>
    </row>
    <row r="35" spans="1:9">
      <c r="A35">
        <v>25</v>
      </c>
      <c r="B35" s="12" t="s">
        <v>28</v>
      </c>
      <c r="C35" s="4">
        <v>2008</v>
      </c>
      <c r="D35" s="13" t="s">
        <v>12</v>
      </c>
      <c r="E35" s="13" t="s">
        <v>29</v>
      </c>
      <c r="F35" s="4">
        <v>22</v>
      </c>
      <c r="G35" s="4">
        <v>29</v>
      </c>
      <c r="H35" s="4">
        <v>24</v>
      </c>
      <c r="I35">
        <f t="shared" si="1"/>
        <v>75</v>
      </c>
    </row>
    <row r="36" spans="1:9">
      <c r="A36">
        <v>26</v>
      </c>
      <c r="B36" s="12" t="s">
        <v>25</v>
      </c>
      <c r="C36" s="4">
        <v>2007</v>
      </c>
      <c r="D36" s="13" t="s">
        <v>17</v>
      </c>
      <c r="E36" s="13" t="s">
        <v>27</v>
      </c>
      <c r="F36" s="3">
        <v>20</v>
      </c>
      <c r="G36" s="4">
        <v>24</v>
      </c>
      <c r="H36" s="4">
        <v>40</v>
      </c>
      <c r="I36">
        <f t="shared" si="1"/>
        <v>84</v>
      </c>
    </row>
    <row r="37" spans="1:9">
      <c r="A37">
        <v>27</v>
      </c>
      <c r="B37" s="12" t="s">
        <v>23</v>
      </c>
      <c r="C37" s="4">
        <v>2007</v>
      </c>
      <c r="D37" s="13" t="s">
        <v>24</v>
      </c>
      <c r="E37" s="13" t="s">
        <v>18</v>
      </c>
      <c r="F37" s="4">
        <v>32</v>
      </c>
      <c r="G37" s="3">
        <v>26</v>
      </c>
      <c r="H37" s="3">
        <v>32</v>
      </c>
      <c r="I37">
        <f t="shared" si="1"/>
        <v>90</v>
      </c>
    </row>
    <row r="38" spans="1:9">
      <c r="A38">
        <v>28</v>
      </c>
      <c r="B38" s="12" t="s">
        <v>21</v>
      </c>
      <c r="C38" s="4">
        <v>2007</v>
      </c>
      <c r="D38" s="13" t="s">
        <v>15</v>
      </c>
      <c r="E38" s="13" t="s">
        <v>22</v>
      </c>
      <c r="F38" s="3">
        <v>24</v>
      </c>
      <c r="G38" s="3">
        <v>45</v>
      </c>
      <c r="H38" s="3">
        <v>26</v>
      </c>
      <c r="I38">
        <f t="shared" si="1"/>
        <v>95</v>
      </c>
    </row>
    <row r="39" spans="1:9">
      <c r="A39">
        <v>29</v>
      </c>
      <c r="B39" s="12" t="s">
        <v>19</v>
      </c>
      <c r="C39" s="4">
        <v>2007</v>
      </c>
      <c r="D39" s="13" t="s">
        <v>17</v>
      </c>
      <c r="E39" s="13" t="s">
        <v>20</v>
      </c>
      <c r="F39" s="4">
        <v>50</v>
      </c>
      <c r="G39" s="4">
        <v>40</v>
      </c>
      <c r="H39" s="4">
        <v>29</v>
      </c>
      <c r="I39">
        <f t="shared" si="1"/>
        <v>119</v>
      </c>
    </row>
    <row r="40" spans="1:9">
      <c r="A40">
        <v>30</v>
      </c>
      <c r="B40" s="12" t="s">
        <v>14</v>
      </c>
      <c r="C40" s="4">
        <v>2007</v>
      </c>
      <c r="D40" s="13" t="s">
        <v>15</v>
      </c>
      <c r="E40" s="4"/>
      <c r="F40" s="4">
        <v>36</v>
      </c>
      <c r="G40" s="3">
        <v>50</v>
      </c>
      <c r="H40" s="3">
        <v>36</v>
      </c>
      <c r="I40">
        <f t="shared" si="1"/>
        <v>122</v>
      </c>
    </row>
    <row r="41" spans="1:9">
      <c r="A41">
        <v>31</v>
      </c>
      <c r="B41" s="12" t="s">
        <v>16</v>
      </c>
      <c r="C41" s="4">
        <v>2008</v>
      </c>
      <c r="D41" s="13" t="s">
        <v>17</v>
      </c>
      <c r="E41" s="13" t="s">
        <v>18</v>
      </c>
      <c r="F41" s="4">
        <v>40</v>
      </c>
      <c r="G41" s="3">
        <v>32</v>
      </c>
      <c r="H41" s="3">
        <v>50</v>
      </c>
      <c r="I41">
        <f t="shared" si="1"/>
        <v>122</v>
      </c>
    </row>
    <row r="42" spans="1:9">
      <c r="A42" s="19">
        <v>32</v>
      </c>
      <c r="B42" s="12" t="s">
        <v>11</v>
      </c>
      <c r="C42" s="4">
        <v>2007</v>
      </c>
      <c r="D42" s="13" t="s">
        <v>12</v>
      </c>
      <c r="E42" s="13" t="s">
        <v>13</v>
      </c>
      <c r="F42" s="4">
        <v>45</v>
      </c>
      <c r="G42" s="3">
        <v>36</v>
      </c>
      <c r="H42" s="3">
        <v>45</v>
      </c>
      <c r="I42">
        <f t="shared" si="1"/>
        <v>126</v>
      </c>
    </row>
    <row r="43" spans="1:9">
      <c r="A43" s="19"/>
      <c r="B43" s="12"/>
      <c r="C43" s="4"/>
      <c r="D43" s="13"/>
      <c r="E43" s="13"/>
      <c r="F43" s="4"/>
      <c r="G43" s="3"/>
      <c r="H43" s="3"/>
    </row>
    <row r="44" spans="1:9">
      <c r="A44" s="5" t="s">
        <v>61</v>
      </c>
      <c r="B44" s="5"/>
      <c r="C44" s="5" t="s">
        <v>1</v>
      </c>
      <c r="D44" s="2"/>
      <c r="E44" s="3"/>
      <c r="F44" s="3"/>
      <c r="G44" s="4"/>
      <c r="H44" s="4"/>
    </row>
    <row r="45" spans="1:9">
      <c r="D45" s="2"/>
      <c r="E45" s="3"/>
      <c r="F45" s="3"/>
      <c r="G45" s="4"/>
      <c r="H45" s="4"/>
    </row>
    <row r="46" spans="1:9">
      <c r="A46" s="8" t="s">
        <v>2</v>
      </c>
      <c r="B46" s="8" t="s">
        <v>3</v>
      </c>
      <c r="C46" s="8" t="s">
        <v>4</v>
      </c>
      <c r="D46" s="8" t="s">
        <v>5</v>
      </c>
      <c r="E46" s="9" t="s">
        <v>6</v>
      </c>
      <c r="F46" s="10" t="s">
        <v>7</v>
      </c>
      <c r="G46" s="11" t="s">
        <v>8</v>
      </c>
      <c r="H46" s="11"/>
      <c r="I46" s="8" t="s">
        <v>10</v>
      </c>
    </row>
    <row r="47" spans="1:9">
      <c r="A47" s="19">
        <v>33</v>
      </c>
      <c r="B47" s="12" t="s">
        <v>62</v>
      </c>
      <c r="C47" s="27">
        <v>2007</v>
      </c>
      <c r="D47" s="13" t="s">
        <v>17</v>
      </c>
      <c r="E47" t="s">
        <v>18</v>
      </c>
      <c r="F47" s="4">
        <v>50</v>
      </c>
      <c r="G47" s="4">
        <v>0</v>
      </c>
      <c r="H47" s="4">
        <v>0</v>
      </c>
      <c r="I47" s="20">
        <v>50</v>
      </c>
    </row>
    <row r="48" spans="1:9">
      <c r="A48">
        <v>34</v>
      </c>
      <c r="B48" s="12" t="s">
        <v>64</v>
      </c>
      <c r="C48" s="4">
        <v>2006</v>
      </c>
      <c r="D48" s="13" t="s">
        <v>17</v>
      </c>
      <c r="E48" s="13" t="s">
        <v>65</v>
      </c>
      <c r="F48" s="4" t="s">
        <v>63</v>
      </c>
      <c r="G48" s="4" t="s">
        <v>63</v>
      </c>
      <c r="H48" s="4" t="s">
        <v>63</v>
      </c>
    </row>
    <row r="49" spans="1:10">
      <c r="D49" s="2"/>
      <c r="E49" s="3"/>
      <c r="F49" s="3"/>
      <c r="G49" s="4"/>
      <c r="H49" s="4"/>
    </row>
    <row r="50" spans="1:10">
      <c r="A50" s="7" t="s">
        <v>66</v>
      </c>
      <c r="B50" s="5"/>
      <c r="C50" s="21" t="s">
        <v>67</v>
      </c>
      <c r="D50" s="2"/>
      <c r="E50" s="3"/>
      <c r="F50" s="3"/>
      <c r="G50" s="4"/>
      <c r="H50" s="4"/>
    </row>
    <row r="51" spans="1:10">
      <c r="A51" s="2"/>
      <c r="C51" s="3"/>
      <c r="D51" s="2"/>
      <c r="E51" s="3"/>
      <c r="F51" s="3"/>
      <c r="G51" s="4"/>
      <c r="H51" s="4"/>
    </row>
    <row r="52" spans="1:10">
      <c r="A52" s="8" t="s">
        <v>2</v>
      </c>
      <c r="B52" s="8" t="s">
        <v>3</v>
      </c>
      <c r="C52" s="8" t="s">
        <v>4</v>
      </c>
      <c r="D52" s="8" t="s">
        <v>5</v>
      </c>
      <c r="E52" s="9" t="s">
        <v>6</v>
      </c>
      <c r="F52" s="10" t="s">
        <v>7</v>
      </c>
      <c r="G52" s="11" t="s">
        <v>8</v>
      </c>
      <c r="H52" s="11"/>
      <c r="I52" s="8" t="s">
        <v>10</v>
      </c>
    </row>
    <row r="53" spans="1:10">
      <c r="A53" s="17"/>
      <c r="B53" s="17"/>
      <c r="C53" s="17"/>
      <c r="D53" s="17"/>
      <c r="E53" s="17"/>
      <c r="F53" s="17"/>
      <c r="G53" s="22"/>
      <c r="H53" s="22"/>
    </row>
    <row r="54" spans="1:10">
      <c r="A54" s="17">
        <v>35</v>
      </c>
    </row>
    <row r="55" spans="1:10">
      <c r="A55" s="17">
        <v>36</v>
      </c>
    </row>
    <row r="56" spans="1:10">
      <c r="A56" s="17">
        <v>37</v>
      </c>
      <c r="J56" s="4"/>
    </row>
    <row r="57" spans="1:10">
      <c r="A57" s="17">
        <v>38</v>
      </c>
      <c r="B57" t="s">
        <v>59</v>
      </c>
      <c r="C57">
        <v>2006</v>
      </c>
      <c r="D57" s="13" t="s">
        <v>17</v>
      </c>
      <c r="E57" t="s">
        <v>60</v>
      </c>
    </row>
    <row r="58" spans="1:10">
      <c r="A58" s="17">
        <v>39</v>
      </c>
      <c r="B58" s="12" t="s">
        <v>91</v>
      </c>
      <c r="C58" s="4">
        <v>2006</v>
      </c>
      <c r="D58" s="13" t="s">
        <v>24</v>
      </c>
      <c r="E58" t="s">
        <v>44</v>
      </c>
      <c r="F58" s="17">
        <v>0</v>
      </c>
      <c r="G58" s="22">
        <v>0</v>
      </c>
      <c r="H58" s="22"/>
      <c r="I58">
        <f t="shared" ref="I58:I63" si="2">SUM(F58:G58)</f>
        <v>0</v>
      </c>
    </row>
    <row r="59" spans="1:10">
      <c r="A59" s="17">
        <v>40</v>
      </c>
      <c r="B59" s="23" t="s">
        <v>92</v>
      </c>
      <c r="C59" s="17">
        <v>2005</v>
      </c>
      <c r="D59" s="13" t="s">
        <v>24</v>
      </c>
      <c r="E59" s="23" t="s">
        <v>93</v>
      </c>
      <c r="F59" s="17">
        <v>0</v>
      </c>
      <c r="G59" s="22">
        <v>0</v>
      </c>
      <c r="H59" s="22"/>
      <c r="I59">
        <f t="shared" si="2"/>
        <v>0</v>
      </c>
    </row>
    <row r="60" spans="1:10">
      <c r="A60" s="17">
        <v>41</v>
      </c>
      <c r="B60" s="12" t="s">
        <v>94</v>
      </c>
      <c r="C60" s="4">
        <v>2006</v>
      </c>
      <c r="D60" s="13" t="s">
        <v>24</v>
      </c>
      <c r="E60" s="13" t="s">
        <v>18</v>
      </c>
      <c r="F60" s="17">
        <v>0</v>
      </c>
      <c r="G60" s="22">
        <v>0</v>
      </c>
      <c r="H60" s="22"/>
      <c r="I60">
        <f t="shared" si="2"/>
        <v>0</v>
      </c>
    </row>
    <row r="61" spans="1:10">
      <c r="A61" s="17">
        <v>42</v>
      </c>
      <c r="B61" s="23" t="s">
        <v>90</v>
      </c>
      <c r="C61" s="17">
        <v>2005</v>
      </c>
      <c r="D61" s="13" t="s">
        <v>15</v>
      </c>
      <c r="F61" s="18">
        <v>15</v>
      </c>
      <c r="G61" s="3">
        <v>0</v>
      </c>
      <c r="H61" s="3"/>
      <c r="I61">
        <f t="shared" si="2"/>
        <v>15</v>
      </c>
    </row>
    <row r="62" spans="1:10">
      <c r="A62" s="17">
        <v>43</v>
      </c>
      <c r="B62" t="s">
        <v>89</v>
      </c>
      <c r="C62" s="3">
        <v>2005</v>
      </c>
      <c r="D62" s="13" t="s">
        <v>17</v>
      </c>
      <c r="E62" s="2" t="s">
        <v>65</v>
      </c>
      <c r="F62" s="17">
        <v>0</v>
      </c>
      <c r="G62" s="22">
        <v>18</v>
      </c>
      <c r="H62" s="22">
        <v>16</v>
      </c>
      <c r="I62">
        <f t="shared" si="2"/>
        <v>18</v>
      </c>
    </row>
    <row r="63" spans="1:10">
      <c r="A63" s="17">
        <v>44</v>
      </c>
      <c r="B63" s="12" t="s">
        <v>88</v>
      </c>
      <c r="C63" s="4">
        <v>2005</v>
      </c>
      <c r="D63" s="13" t="s">
        <v>24</v>
      </c>
      <c r="E63" s="13" t="s">
        <v>75</v>
      </c>
      <c r="F63" s="4">
        <v>19</v>
      </c>
      <c r="G63" s="4">
        <v>0</v>
      </c>
      <c r="H63" s="4"/>
      <c r="I63">
        <f t="shared" si="2"/>
        <v>19</v>
      </c>
    </row>
    <row r="64" spans="1:10">
      <c r="A64" s="17">
        <v>45</v>
      </c>
      <c r="B64" s="12" t="s">
        <v>85</v>
      </c>
      <c r="C64" s="4">
        <v>2005</v>
      </c>
      <c r="D64" s="13" t="s">
        <v>17</v>
      </c>
      <c r="E64" s="13" t="s">
        <v>86</v>
      </c>
      <c r="F64" s="3">
        <v>20</v>
      </c>
      <c r="G64" s="4">
        <v>18</v>
      </c>
      <c r="H64" s="4">
        <v>17</v>
      </c>
      <c r="I64">
        <f t="shared" ref="I64:I77" si="3">SUM(F64:H64)</f>
        <v>55</v>
      </c>
    </row>
    <row r="65" spans="1:10">
      <c r="A65" s="17">
        <v>46</v>
      </c>
      <c r="B65" s="12" t="s">
        <v>84</v>
      </c>
      <c r="C65" s="4">
        <v>2006</v>
      </c>
      <c r="D65" s="13" t="s">
        <v>83</v>
      </c>
      <c r="F65" s="3">
        <v>21</v>
      </c>
      <c r="G65" s="4">
        <v>20</v>
      </c>
      <c r="H65" s="4">
        <v>19</v>
      </c>
      <c r="I65">
        <f t="shared" si="3"/>
        <v>60</v>
      </c>
    </row>
    <row r="66" spans="1:10">
      <c r="A66" s="17">
        <v>47</v>
      </c>
      <c r="B66" s="12" t="s">
        <v>87</v>
      </c>
      <c r="C66" s="4">
        <v>2005</v>
      </c>
      <c r="D66" s="13" t="s">
        <v>26</v>
      </c>
      <c r="E66" s="23" t="s">
        <v>79</v>
      </c>
      <c r="F66" s="4">
        <v>16</v>
      </c>
      <c r="G66" s="4">
        <v>19</v>
      </c>
      <c r="H66" s="4">
        <v>26</v>
      </c>
      <c r="I66">
        <f t="shared" si="3"/>
        <v>61</v>
      </c>
    </row>
    <row r="67" spans="1:10">
      <c r="A67" s="17">
        <v>48</v>
      </c>
      <c r="B67" s="12" t="s">
        <v>82</v>
      </c>
      <c r="C67" s="4">
        <v>2006</v>
      </c>
      <c r="D67" s="13" t="s">
        <v>83</v>
      </c>
      <c r="F67" s="4">
        <v>18</v>
      </c>
      <c r="G67" s="4">
        <v>26</v>
      </c>
      <c r="H67" s="4">
        <v>18</v>
      </c>
      <c r="I67">
        <f t="shared" si="3"/>
        <v>62</v>
      </c>
    </row>
    <row r="68" spans="1:10">
      <c r="A68" s="17">
        <v>49</v>
      </c>
      <c r="B68" s="12" t="s">
        <v>80</v>
      </c>
      <c r="C68" s="4">
        <v>2005</v>
      </c>
      <c r="D68" s="13" t="s">
        <v>17</v>
      </c>
      <c r="E68" s="13" t="s">
        <v>81</v>
      </c>
      <c r="F68" s="4">
        <v>26</v>
      </c>
      <c r="G68" s="4">
        <v>21</v>
      </c>
      <c r="H68" s="4">
        <v>20</v>
      </c>
      <c r="I68">
        <f t="shared" si="3"/>
        <v>67</v>
      </c>
    </row>
    <row r="69" spans="1:10">
      <c r="A69" s="17">
        <v>50</v>
      </c>
      <c r="B69" s="12" t="s">
        <v>76</v>
      </c>
      <c r="C69" s="4">
        <v>2005</v>
      </c>
      <c r="D69" s="13" t="s">
        <v>15</v>
      </c>
      <c r="F69" s="4">
        <v>17</v>
      </c>
      <c r="G69" s="4">
        <v>36</v>
      </c>
      <c r="H69" s="4">
        <v>21</v>
      </c>
      <c r="I69">
        <f t="shared" si="3"/>
        <v>74</v>
      </c>
    </row>
    <row r="70" spans="1:10">
      <c r="A70" s="17">
        <v>51</v>
      </c>
      <c r="B70" s="12" t="s">
        <v>74</v>
      </c>
      <c r="C70" s="4">
        <v>2005</v>
      </c>
      <c r="D70" s="13" t="s">
        <v>24</v>
      </c>
      <c r="E70" s="13" t="s">
        <v>75</v>
      </c>
      <c r="F70" s="3">
        <v>24</v>
      </c>
      <c r="G70" s="4">
        <v>32</v>
      </c>
      <c r="H70" s="4">
        <v>22</v>
      </c>
      <c r="I70">
        <f t="shared" si="3"/>
        <v>78</v>
      </c>
      <c r="J70" s="4"/>
    </row>
    <row r="71" spans="1:10">
      <c r="A71" s="17">
        <v>52</v>
      </c>
      <c r="B71" s="12" t="s">
        <v>78</v>
      </c>
      <c r="C71" s="4">
        <v>2005</v>
      </c>
      <c r="D71" s="13" t="s">
        <v>26</v>
      </c>
      <c r="E71" s="23" t="s">
        <v>79</v>
      </c>
      <c r="F71" s="4">
        <v>22</v>
      </c>
      <c r="G71" s="4">
        <v>26</v>
      </c>
      <c r="H71" s="4">
        <v>32</v>
      </c>
      <c r="I71">
        <f t="shared" si="3"/>
        <v>80</v>
      </c>
    </row>
    <row r="72" spans="1:10">
      <c r="A72" s="17">
        <v>53</v>
      </c>
      <c r="B72" s="12" t="s">
        <v>73</v>
      </c>
      <c r="C72" s="4">
        <v>2006</v>
      </c>
      <c r="D72" s="13" t="s">
        <v>15</v>
      </c>
      <c r="F72" s="4">
        <v>36</v>
      </c>
      <c r="G72" s="4">
        <v>22</v>
      </c>
      <c r="H72" s="4">
        <v>24</v>
      </c>
      <c r="I72">
        <f t="shared" si="3"/>
        <v>82</v>
      </c>
      <c r="J72" s="4"/>
    </row>
    <row r="73" spans="1:10">
      <c r="A73" s="17">
        <v>54</v>
      </c>
      <c r="B73" s="12" t="s">
        <v>77</v>
      </c>
      <c r="C73" s="4">
        <v>2006</v>
      </c>
      <c r="D73" s="13" t="s">
        <v>15</v>
      </c>
      <c r="F73" s="4">
        <v>29</v>
      </c>
      <c r="G73" s="4">
        <v>24</v>
      </c>
      <c r="H73" s="4">
        <v>29</v>
      </c>
      <c r="I73">
        <f t="shared" si="3"/>
        <v>82</v>
      </c>
    </row>
    <row r="74" spans="1:10">
      <c r="A74" s="17">
        <v>55</v>
      </c>
      <c r="B74" s="12" t="s">
        <v>72</v>
      </c>
      <c r="C74" s="4">
        <v>2006</v>
      </c>
      <c r="D74" s="13" t="s">
        <v>24</v>
      </c>
      <c r="E74" s="13" t="s">
        <v>20</v>
      </c>
      <c r="F74" s="4">
        <v>32</v>
      </c>
      <c r="G74" s="3">
        <v>29</v>
      </c>
      <c r="H74" s="3">
        <v>36</v>
      </c>
      <c r="I74">
        <f t="shared" si="3"/>
        <v>97</v>
      </c>
    </row>
    <row r="75" spans="1:10">
      <c r="A75" s="17">
        <v>56</v>
      </c>
      <c r="B75" s="12" t="s">
        <v>71</v>
      </c>
      <c r="C75" s="4">
        <v>2005</v>
      </c>
      <c r="D75" s="13" t="s">
        <v>12</v>
      </c>
      <c r="E75" s="13" t="s">
        <v>13</v>
      </c>
      <c r="F75" s="4">
        <v>40</v>
      </c>
      <c r="G75" s="3">
        <v>40</v>
      </c>
      <c r="H75" s="3">
        <v>40</v>
      </c>
      <c r="I75">
        <f t="shared" si="3"/>
        <v>120</v>
      </c>
    </row>
    <row r="76" spans="1:10">
      <c r="A76" s="17">
        <v>57</v>
      </c>
      <c r="B76" s="12" t="s">
        <v>70</v>
      </c>
      <c r="C76" s="4">
        <v>2005</v>
      </c>
      <c r="D76" s="13" t="s">
        <v>15</v>
      </c>
      <c r="E76" s="4"/>
      <c r="F76" s="4">
        <v>45</v>
      </c>
      <c r="G76" s="4">
        <v>45</v>
      </c>
      <c r="H76" s="4">
        <v>50</v>
      </c>
      <c r="I76">
        <f t="shared" si="3"/>
        <v>140</v>
      </c>
    </row>
    <row r="77" spans="1:10">
      <c r="A77" s="17">
        <v>58</v>
      </c>
      <c r="B77" s="12" t="s">
        <v>68</v>
      </c>
      <c r="C77" s="4">
        <v>2006</v>
      </c>
      <c r="D77" s="13" t="s">
        <v>24</v>
      </c>
      <c r="E77" s="13" t="s">
        <v>69</v>
      </c>
      <c r="F77" s="4">
        <v>50</v>
      </c>
      <c r="G77" s="3">
        <v>50</v>
      </c>
      <c r="H77" s="3">
        <v>45</v>
      </c>
      <c r="I77">
        <f t="shared" si="3"/>
        <v>145</v>
      </c>
    </row>
    <row r="78" spans="1:10">
      <c r="A78" s="4"/>
      <c r="B78" s="12"/>
      <c r="C78" s="4"/>
      <c r="D78" s="13"/>
      <c r="E78" s="13"/>
    </row>
    <row r="79" spans="1:10">
      <c r="A79" s="5" t="s">
        <v>95</v>
      </c>
      <c r="B79" s="5"/>
      <c r="C79" s="5" t="s">
        <v>67</v>
      </c>
      <c r="D79" s="2"/>
      <c r="E79" s="3"/>
    </row>
    <row r="80" spans="1:10">
      <c r="D80" s="2"/>
      <c r="E80" s="3"/>
    </row>
    <row r="81" spans="1:10">
      <c r="A81" s="8" t="s">
        <v>2</v>
      </c>
      <c r="B81" s="8" t="s">
        <v>3</v>
      </c>
      <c r="C81" s="8" t="s">
        <v>4</v>
      </c>
      <c r="D81" s="8" t="s">
        <v>5</v>
      </c>
      <c r="E81" s="9" t="s">
        <v>6</v>
      </c>
      <c r="F81" s="10" t="s">
        <v>7</v>
      </c>
      <c r="G81" s="11" t="s">
        <v>8</v>
      </c>
      <c r="H81" s="11"/>
      <c r="I81" s="8" t="s">
        <v>10</v>
      </c>
    </row>
    <row r="82" spans="1:10">
      <c r="A82" s="4">
        <v>59</v>
      </c>
      <c r="B82" s="12" t="s">
        <v>96</v>
      </c>
      <c r="C82" s="4">
        <v>2003</v>
      </c>
      <c r="D82" s="13" t="s">
        <v>15</v>
      </c>
      <c r="F82" s="3">
        <v>50</v>
      </c>
      <c r="G82" s="4">
        <v>50</v>
      </c>
      <c r="H82" s="4">
        <v>50</v>
      </c>
      <c r="I82">
        <f>SUM(F82:H82)</f>
        <v>150</v>
      </c>
      <c r="J82" s="4"/>
    </row>
    <row r="83" spans="1:10">
      <c r="A83" s="4"/>
      <c r="B83" s="12"/>
      <c r="C83" s="4"/>
      <c r="D83" s="13"/>
      <c r="E83" s="13"/>
      <c r="F83" s="3"/>
      <c r="G83" s="4"/>
      <c r="H83" s="4"/>
      <c r="I83" s="12"/>
      <c r="J83" s="4"/>
    </row>
    <row r="84" spans="1:10">
      <c r="A84" s="5" t="s">
        <v>97</v>
      </c>
      <c r="B84" s="5"/>
      <c r="C84" s="5" t="s">
        <v>98</v>
      </c>
      <c r="D84" s="2"/>
      <c r="E84" s="3"/>
      <c r="F84" s="3"/>
      <c r="G84" s="4"/>
      <c r="H84" s="4"/>
    </row>
    <row r="85" spans="1:10">
      <c r="D85" s="2"/>
      <c r="E85" s="3"/>
      <c r="F85" s="3"/>
      <c r="G85" s="4"/>
      <c r="H85" s="4"/>
    </row>
    <row r="86" spans="1:10">
      <c r="A86" s="8" t="s">
        <v>2</v>
      </c>
      <c r="B86" s="8" t="s">
        <v>3</v>
      </c>
      <c r="C86" s="8" t="s">
        <v>4</v>
      </c>
      <c r="D86" s="8" t="s">
        <v>5</v>
      </c>
      <c r="E86" s="9" t="s">
        <v>6</v>
      </c>
      <c r="F86" s="10" t="s">
        <v>7</v>
      </c>
      <c r="G86" s="11" t="s">
        <v>8</v>
      </c>
      <c r="H86" s="11"/>
      <c r="I86" s="8" t="s">
        <v>10</v>
      </c>
    </row>
    <row r="87" spans="1:10">
      <c r="A87" s="17"/>
      <c r="F87" s="17"/>
      <c r="G87" s="22"/>
      <c r="H87" s="22"/>
    </row>
    <row r="88" spans="1:10">
      <c r="A88" s="4">
        <v>61</v>
      </c>
    </row>
    <row r="89" spans="1:10">
      <c r="A89" s="4">
        <v>62</v>
      </c>
      <c r="J89" s="4"/>
    </row>
    <row r="90" spans="1:10">
      <c r="A90" s="4">
        <v>63</v>
      </c>
    </row>
    <row r="91" spans="1:10">
      <c r="A91" s="4">
        <v>64</v>
      </c>
    </row>
    <row r="92" spans="1:10">
      <c r="A92" s="4">
        <v>65</v>
      </c>
      <c r="B92" s="23" t="s">
        <v>115</v>
      </c>
      <c r="C92" s="17">
        <v>2004</v>
      </c>
      <c r="D92" s="13" t="s">
        <v>17</v>
      </c>
      <c r="E92" s="23" t="s">
        <v>79</v>
      </c>
      <c r="F92" s="18">
        <v>0</v>
      </c>
      <c r="G92" s="3">
        <v>19</v>
      </c>
      <c r="H92" s="3">
        <v>21</v>
      </c>
      <c r="I92">
        <f t="shared" ref="I92:I99" si="4">SUM(F92:G92)</f>
        <v>19</v>
      </c>
    </row>
    <row r="93" spans="1:10">
      <c r="A93" s="4">
        <v>66</v>
      </c>
      <c r="B93" s="12" t="s">
        <v>114</v>
      </c>
      <c r="C93" s="4">
        <v>2003</v>
      </c>
      <c r="D93" s="13" t="s">
        <v>17</v>
      </c>
      <c r="E93" s="13" t="s">
        <v>20</v>
      </c>
      <c r="F93" s="24">
        <v>0</v>
      </c>
      <c r="G93" s="4">
        <v>20</v>
      </c>
      <c r="H93" s="4">
        <v>20</v>
      </c>
      <c r="I93">
        <f t="shared" si="4"/>
        <v>20</v>
      </c>
    </row>
    <row r="94" spans="1:10">
      <c r="A94" s="4">
        <v>67</v>
      </c>
      <c r="B94" s="12" t="s">
        <v>113</v>
      </c>
      <c r="C94" s="4">
        <v>2003</v>
      </c>
      <c r="D94" s="13" t="s">
        <v>12</v>
      </c>
      <c r="E94" s="13" t="s">
        <v>13</v>
      </c>
      <c r="F94" s="3">
        <v>21</v>
      </c>
      <c r="G94" s="3"/>
      <c r="H94" s="3"/>
      <c r="I94">
        <f t="shared" si="4"/>
        <v>21</v>
      </c>
    </row>
    <row r="95" spans="1:10">
      <c r="A95" s="4">
        <v>68</v>
      </c>
      <c r="B95" s="12" t="s">
        <v>111</v>
      </c>
      <c r="C95" s="4">
        <v>2003</v>
      </c>
      <c r="D95" s="13" t="s">
        <v>26</v>
      </c>
      <c r="E95" s="13" t="s">
        <v>112</v>
      </c>
      <c r="F95" s="24">
        <v>0</v>
      </c>
      <c r="G95" s="4">
        <v>29</v>
      </c>
      <c r="H95" s="4"/>
      <c r="I95">
        <f t="shared" si="4"/>
        <v>29</v>
      </c>
    </row>
    <row r="96" spans="1:10">
      <c r="A96" s="4">
        <v>69</v>
      </c>
      <c r="B96" s="12" t="s">
        <v>110</v>
      </c>
      <c r="C96" s="4">
        <v>2003</v>
      </c>
      <c r="D96" s="13" t="s">
        <v>15</v>
      </c>
      <c r="F96" s="4">
        <v>32</v>
      </c>
      <c r="G96" s="3"/>
      <c r="H96" s="3"/>
      <c r="I96">
        <f t="shared" si="4"/>
        <v>32</v>
      </c>
    </row>
    <row r="97" spans="1:9">
      <c r="A97" s="4">
        <v>70</v>
      </c>
      <c r="B97" s="12" t="s">
        <v>108</v>
      </c>
      <c r="C97" s="4">
        <v>2003</v>
      </c>
      <c r="D97" s="13" t="s">
        <v>15</v>
      </c>
      <c r="F97" s="18">
        <v>0</v>
      </c>
      <c r="G97" s="3">
        <v>40</v>
      </c>
      <c r="H97" s="3">
        <v>40</v>
      </c>
      <c r="I97">
        <f t="shared" si="4"/>
        <v>40</v>
      </c>
    </row>
    <row r="98" spans="1:9">
      <c r="A98" s="4">
        <v>71</v>
      </c>
      <c r="B98" s="12" t="s">
        <v>109</v>
      </c>
      <c r="C98" s="4">
        <v>2004</v>
      </c>
      <c r="D98" s="13" t="s">
        <v>15</v>
      </c>
      <c r="F98" s="4">
        <v>40</v>
      </c>
      <c r="G98" s="4"/>
      <c r="H98" s="4">
        <v>32</v>
      </c>
      <c r="I98">
        <f t="shared" si="4"/>
        <v>40</v>
      </c>
    </row>
    <row r="99" spans="1:9">
      <c r="A99" s="4">
        <v>72</v>
      </c>
      <c r="B99" s="12" t="s">
        <v>90</v>
      </c>
      <c r="C99" s="4">
        <v>2003</v>
      </c>
      <c r="D99" s="13" t="s">
        <v>15</v>
      </c>
      <c r="F99" s="3">
        <v>24</v>
      </c>
      <c r="G99" s="3">
        <v>21</v>
      </c>
      <c r="H99" s="3"/>
      <c r="I99">
        <f t="shared" si="4"/>
        <v>45</v>
      </c>
    </row>
    <row r="100" spans="1:9">
      <c r="A100" s="4">
        <v>73</v>
      </c>
      <c r="B100" s="12" t="s">
        <v>107</v>
      </c>
      <c r="C100" s="4">
        <v>2004</v>
      </c>
      <c r="D100" s="13" t="s">
        <v>12</v>
      </c>
      <c r="E100" s="4"/>
      <c r="F100" s="3">
        <v>20</v>
      </c>
      <c r="G100" s="3">
        <v>22</v>
      </c>
      <c r="H100" s="3">
        <v>22</v>
      </c>
      <c r="I100">
        <f t="shared" ref="I100:I106" si="5">SUM(F100:H100)</f>
        <v>64</v>
      </c>
    </row>
    <row r="101" spans="1:9">
      <c r="A101" s="4">
        <v>74</v>
      </c>
      <c r="B101" s="12" t="s">
        <v>106</v>
      </c>
      <c r="C101" s="4">
        <v>2004</v>
      </c>
      <c r="D101" s="13" t="s">
        <v>24</v>
      </c>
      <c r="E101" s="23" t="s">
        <v>79</v>
      </c>
      <c r="F101" s="4">
        <v>22</v>
      </c>
      <c r="G101" s="3">
        <v>26</v>
      </c>
      <c r="H101" s="3">
        <v>26</v>
      </c>
      <c r="I101">
        <f t="shared" si="5"/>
        <v>74</v>
      </c>
    </row>
    <row r="102" spans="1:9">
      <c r="A102" s="4">
        <v>75</v>
      </c>
      <c r="B102" s="12" t="s">
        <v>105</v>
      </c>
      <c r="C102" s="4">
        <v>2003</v>
      </c>
      <c r="D102" s="13" t="s">
        <v>15</v>
      </c>
      <c r="F102" s="4">
        <v>26</v>
      </c>
      <c r="G102" s="3">
        <v>24</v>
      </c>
      <c r="H102" s="3">
        <v>29</v>
      </c>
      <c r="I102">
        <f t="shared" si="5"/>
        <v>79</v>
      </c>
    </row>
    <row r="103" spans="1:9">
      <c r="A103" s="4">
        <v>76</v>
      </c>
      <c r="B103" s="12" t="s">
        <v>104</v>
      </c>
      <c r="C103" s="4">
        <v>2003</v>
      </c>
      <c r="D103" s="13" t="s">
        <v>103</v>
      </c>
      <c r="F103" s="4">
        <v>29</v>
      </c>
      <c r="G103" s="3">
        <v>32</v>
      </c>
      <c r="H103" s="3">
        <v>24</v>
      </c>
      <c r="I103">
        <f t="shared" si="5"/>
        <v>85</v>
      </c>
    </row>
    <row r="104" spans="1:9">
      <c r="A104" s="4">
        <v>77</v>
      </c>
      <c r="B104" s="12" t="s">
        <v>102</v>
      </c>
      <c r="C104" s="4">
        <v>2003</v>
      </c>
      <c r="D104" s="13" t="s">
        <v>103</v>
      </c>
      <c r="E104" s="4"/>
      <c r="F104" s="4">
        <v>36</v>
      </c>
      <c r="G104" s="3">
        <v>36</v>
      </c>
      <c r="H104" s="3">
        <v>36</v>
      </c>
      <c r="I104">
        <f t="shared" si="5"/>
        <v>108</v>
      </c>
    </row>
    <row r="105" spans="1:9">
      <c r="A105" s="4">
        <v>78</v>
      </c>
      <c r="B105" s="12" t="s">
        <v>101</v>
      </c>
      <c r="C105" s="4">
        <v>2003</v>
      </c>
      <c r="D105" s="13" t="s">
        <v>24</v>
      </c>
      <c r="E105" s="13" t="s">
        <v>18</v>
      </c>
      <c r="F105" s="4">
        <v>45</v>
      </c>
      <c r="G105" s="3">
        <v>45</v>
      </c>
      <c r="H105" s="3">
        <v>50</v>
      </c>
      <c r="I105">
        <f t="shared" si="5"/>
        <v>140</v>
      </c>
    </row>
    <row r="106" spans="1:9">
      <c r="A106" s="4">
        <v>79</v>
      </c>
      <c r="B106" s="12" t="s">
        <v>99</v>
      </c>
      <c r="C106" s="4">
        <v>2004</v>
      </c>
      <c r="D106" s="13" t="s">
        <v>24</v>
      </c>
      <c r="E106" s="13" t="s">
        <v>100</v>
      </c>
      <c r="F106" s="4">
        <v>50</v>
      </c>
      <c r="G106" s="4">
        <v>50</v>
      </c>
      <c r="H106" s="4">
        <v>45</v>
      </c>
      <c r="I106">
        <f t="shared" si="5"/>
        <v>145</v>
      </c>
    </row>
    <row r="107" spans="1:9">
      <c r="A107" s="4"/>
      <c r="B107" s="12"/>
      <c r="C107" s="4"/>
      <c r="D107" s="13"/>
      <c r="E107" s="4"/>
      <c r="F107" s="4"/>
      <c r="G107" s="4"/>
      <c r="H107" s="4"/>
    </row>
    <row r="109" spans="1:9">
      <c r="A109" s="5" t="s">
        <v>137</v>
      </c>
      <c r="B109" s="5"/>
      <c r="C109" s="5" t="s">
        <v>98</v>
      </c>
      <c r="D109" s="2"/>
      <c r="E109" s="3"/>
      <c r="F109" s="3"/>
      <c r="G109" s="4"/>
      <c r="H109" s="4"/>
    </row>
    <row r="110" spans="1:9">
      <c r="D110" s="2"/>
      <c r="E110" s="3"/>
      <c r="F110" s="3"/>
      <c r="G110" s="4"/>
      <c r="H110" s="4"/>
    </row>
    <row r="111" spans="1:9">
      <c r="A111" s="8" t="s">
        <v>2</v>
      </c>
      <c r="B111" s="8" t="s">
        <v>3</v>
      </c>
      <c r="C111" s="8" t="s">
        <v>4</v>
      </c>
      <c r="D111" s="8" t="s">
        <v>5</v>
      </c>
      <c r="E111" s="9" t="s">
        <v>6</v>
      </c>
      <c r="F111" s="10" t="s">
        <v>7</v>
      </c>
      <c r="G111" s="11" t="s">
        <v>8</v>
      </c>
      <c r="H111" s="11"/>
      <c r="I111" s="8" t="s">
        <v>10</v>
      </c>
    </row>
    <row r="113" spans="1:10">
      <c r="A113" s="4">
        <v>81</v>
      </c>
      <c r="B113" s="12" t="s">
        <v>140</v>
      </c>
      <c r="C113" s="4">
        <v>2002</v>
      </c>
      <c r="D113" s="13" t="s">
        <v>15</v>
      </c>
      <c r="E113" s="4"/>
      <c r="F113" s="4">
        <v>45</v>
      </c>
      <c r="G113" s="4">
        <v>40</v>
      </c>
      <c r="H113" s="4">
        <v>40</v>
      </c>
      <c r="I113">
        <f>SUM(F113:H113)</f>
        <v>125</v>
      </c>
    </row>
    <row r="114" spans="1:10">
      <c r="A114" s="4">
        <v>82</v>
      </c>
      <c r="B114" s="12" t="s">
        <v>139</v>
      </c>
      <c r="C114" s="4">
        <v>2002</v>
      </c>
      <c r="D114" s="13" t="s">
        <v>15</v>
      </c>
      <c r="E114" s="4"/>
      <c r="F114" s="4">
        <v>40</v>
      </c>
      <c r="G114" s="4">
        <v>45</v>
      </c>
      <c r="H114" s="4">
        <v>45</v>
      </c>
      <c r="I114">
        <f>SUM(F114:H114)</f>
        <v>130</v>
      </c>
    </row>
    <row r="115" spans="1:10">
      <c r="A115" s="4">
        <v>83</v>
      </c>
      <c r="B115" s="12" t="s">
        <v>138</v>
      </c>
      <c r="C115" s="4">
        <v>2001</v>
      </c>
      <c r="D115" s="13" t="s">
        <v>15</v>
      </c>
      <c r="E115" s="4"/>
      <c r="F115" s="4">
        <v>50</v>
      </c>
      <c r="G115" s="4">
        <v>50</v>
      </c>
      <c r="H115" s="4">
        <v>50</v>
      </c>
      <c r="I115">
        <f>SUM(F115:H115)</f>
        <v>150</v>
      </c>
    </row>
    <row r="116" spans="1:10">
      <c r="A116" s="4">
        <v>84</v>
      </c>
      <c r="B116" s="25" t="s">
        <v>141</v>
      </c>
      <c r="C116" s="26">
        <v>1997</v>
      </c>
      <c r="D116" s="13" t="s">
        <v>15</v>
      </c>
      <c r="G116" s="4" t="s">
        <v>63</v>
      </c>
      <c r="H116" s="4"/>
    </row>
    <row r="117" spans="1:10">
      <c r="A117" s="4">
        <v>85</v>
      </c>
      <c r="B117" s="25" t="s">
        <v>142</v>
      </c>
      <c r="C117" s="4">
        <v>2000</v>
      </c>
      <c r="D117" s="13" t="s">
        <v>15</v>
      </c>
      <c r="E117" s="4"/>
      <c r="F117" s="4"/>
      <c r="G117" s="4" t="s">
        <v>63</v>
      </c>
      <c r="H117" s="4"/>
    </row>
    <row r="119" spans="1:10">
      <c r="A119" s="5" t="s">
        <v>116</v>
      </c>
      <c r="B119" s="5"/>
      <c r="C119" s="5" t="s">
        <v>98</v>
      </c>
      <c r="D119" s="2"/>
      <c r="E119" s="3"/>
      <c r="F119" s="3"/>
      <c r="G119" s="4"/>
      <c r="H119" s="4"/>
    </row>
    <row r="120" spans="1:10">
      <c r="D120" s="2"/>
      <c r="E120" s="3"/>
      <c r="F120" s="3"/>
      <c r="G120" s="4"/>
      <c r="H120" s="4"/>
    </row>
    <row r="121" spans="1:10">
      <c r="A121" s="8" t="s">
        <v>2</v>
      </c>
      <c r="B121" s="8" t="s">
        <v>3</v>
      </c>
      <c r="C121" s="8" t="s">
        <v>4</v>
      </c>
      <c r="D121" s="8" t="s">
        <v>5</v>
      </c>
      <c r="E121" s="9" t="s">
        <v>6</v>
      </c>
      <c r="F121" s="10" t="s">
        <v>7</v>
      </c>
      <c r="G121" s="11" t="s">
        <v>8</v>
      </c>
      <c r="H121" s="11"/>
      <c r="I121" s="8" t="s">
        <v>10</v>
      </c>
    </row>
    <row r="122" spans="1:10">
      <c r="J122" s="4"/>
    </row>
    <row r="123" spans="1:10">
      <c r="A123">
        <v>91</v>
      </c>
      <c r="B123" t="s">
        <v>147</v>
      </c>
      <c r="C123">
        <v>2001</v>
      </c>
      <c r="D123" t="s">
        <v>12</v>
      </c>
      <c r="E123" t="s">
        <v>148</v>
      </c>
    </row>
    <row r="124" spans="1:10">
      <c r="A124">
        <v>92</v>
      </c>
      <c r="B124" s="12" t="s">
        <v>136</v>
      </c>
      <c r="C124" s="4">
        <v>2002</v>
      </c>
      <c r="D124" s="13" t="s">
        <v>26</v>
      </c>
      <c r="E124" s="13" t="s">
        <v>121</v>
      </c>
      <c r="F124" s="3">
        <v>0</v>
      </c>
      <c r="G124" s="3">
        <v>17</v>
      </c>
      <c r="H124" s="3"/>
      <c r="I124">
        <f t="shared" ref="I124:I141" si="6">SUM(F124:H124)</f>
        <v>17</v>
      </c>
    </row>
    <row r="125" spans="1:10">
      <c r="A125">
        <v>93</v>
      </c>
      <c r="B125" s="12" t="s">
        <v>135</v>
      </c>
      <c r="C125" s="4">
        <v>2002</v>
      </c>
      <c r="D125" s="13" t="s">
        <v>15</v>
      </c>
      <c r="F125" s="3">
        <v>0</v>
      </c>
      <c r="G125" s="3">
        <v>18</v>
      </c>
      <c r="H125" s="3"/>
      <c r="I125">
        <f t="shared" si="6"/>
        <v>18</v>
      </c>
    </row>
    <row r="126" spans="1:10">
      <c r="A126">
        <v>94</v>
      </c>
      <c r="B126" s="12" t="s">
        <v>134</v>
      </c>
      <c r="C126" s="4">
        <v>2002</v>
      </c>
      <c r="D126" s="13" t="s">
        <v>26</v>
      </c>
      <c r="E126" s="13" t="s">
        <v>121</v>
      </c>
      <c r="F126" s="3">
        <v>0</v>
      </c>
      <c r="G126" s="3">
        <v>21</v>
      </c>
      <c r="H126" s="3"/>
      <c r="I126">
        <f t="shared" si="6"/>
        <v>21</v>
      </c>
    </row>
    <row r="127" spans="1:10">
      <c r="A127">
        <v>95</v>
      </c>
      <c r="B127" s="13" t="s">
        <v>133</v>
      </c>
      <c r="C127" s="4">
        <v>2002</v>
      </c>
      <c r="D127" s="13" t="s">
        <v>24</v>
      </c>
      <c r="E127" s="13" t="s">
        <v>121</v>
      </c>
      <c r="F127" s="3">
        <v>0</v>
      </c>
      <c r="G127" s="3">
        <v>16</v>
      </c>
      <c r="H127" s="3">
        <v>16</v>
      </c>
      <c r="I127">
        <f t="shared" si="6"/>
        <v>32</v>
      </c>
    </row>
    <row r="128" spans="1:10">
      <c r="A128">
        <v>96</v>
      </c>
      <c r="B128" s="12" t="s">
        <v>132</v>
      </c>
      <c r="C128" s="4">
        <v>2002</v>
      </c>
      <c r="D128" s="13" t="s">
        <v>15</v>
      </c>
      <c r="F128" s="4">
        <v>22</v>
      </c>
      <c r="G128" s="4">
        <v>15</v>
      </c>
      <c r="H128" s="4">
        <v>17</v>
      </c>
      <c r="I128">
        <f t="shared" si="6"/>
        <v>54</v>
      </c>
    </row>
    <row r="129" spans="1:9">
      <c r="A129">
        <v>97</v>
      </c>
      <c r="B129" s="12" t="s">
        <v>130</v>
      </c>
      <c r="C129" s="4">
        <v>2002</v>
      </c>
      <c r="D129" s="13" t="s">
        <v>15</v>
      </c>
      <c r="F129" s="3">
        <v>24</v>
      </c>
      <c r="G129" s="3">
        <v>19</v>
      </c>
      <c r="H129" s="3">
        <v>18</v>
      </c>
      <c r="I129">
        <f t="shared" si="6"/>
        <v>61</v>
      </c>
    </row>
    <row r="130" spans="1:9">
      <c r="A130">
        <v>98</v>
      </c>
      <c r="B130" s="12" t="s">
        <v>131</v>
      </c>
      <c r="C130" s="4">
        <v>2002</v>
      </c>
      <c r="D130" s="13" t="s">
        <v>24</v>
      </c>
      <c r="E130" s="13" t="s">
        <v>121</v>
      </c>
      <c r="F130" s="3">
        <v>0</v>
      </c>
      <c r="G130" s="3">
        <v>29</v>
      </c>
      <c r="H130" s="3">
        <v>32</v>
      </c>
      <c r="I130">
        <f t="shared" si="6"/>
        <v>61</v>
      </c>
    </row>
    <row r="131" spans="1:9">
      <c r="A131">
        <v>99</v>
      </c>
      <c r="B131" s="12" t="s">
        <v>129</v>
      </c>
      <c r="C131" s="4">
        <v>2002</v>
      </c>
      <c r="D131" s="13" t="s">
        <v>26</v>
      </c>
      <c r="E131" s="13" t="s">
        <v>121</v>
      </c>
      <c r="F131" s="4">
        <v>26</v>
      </c>
      <c r="G131" s="4">
        <v>20</v>
      </c>
      <c r="H131" s="4">
        <v>19</v>
      </c>
      <c r="I131">
        <f t="shared" si="6"/>
        <v>65</v>
      </c>
    </row>
    <row r="132" spans="1:9">
      <c r="A132">
        <v>100</v>
      </c>
      <c r="B132" s="12" t="s">
        <v>128</v>
      </c>
      <c r="C132" s="4">
        <v>2002</v>
      </c>
      <c r="D132" s="13" t="s">
        <v>103</v>
      </c>
      <c r="F132" s="4">
        <v>45</v>
      </c>
      <c r="G132" s="4">
        <v>0</v>
      </c>
      <c r="H132" s="4">
        <v>22</v>
      </c>
      <c r="I132">
        <f t="shared" si="6"/>
        <v>67</v>
      </c>
    </row>
    <row r="133" spans="1:9">
      <c r="A133">
        <v>101</v>
      </c>
      <c r="B133" t="s">
        <v>127</v>
      </c>
      <c r="C133">
        <v>2001</v>
      </c>
      <c r="D133" t="s">
        <v>15</v>
      </c>
      <c r="E133" s="13" t="s">
        <v>121</v>
      </c>
      <c r="F133" s="3">
        <v>0</v>
      </c>
      <c r="G133" s="3">
        <v>45</v>
      </c>
      <c r="H133" s="3">
        <v>24</v>
      </c>
      <c r="I133">
        <f t="shared" si="6"/>
        <v>69</v>
      </c>
    </row>
    <row r="134" spans="1:9">
      <c r="A134">
        <v>102</v>
      </c>
      <c r="B134" s="12" t="s">
        <v>126</v>
      </c>
      <c r="C134" s="4">
        <v>2001</v>
      </c>
      <c r="D134" s="13" t="s">
        <v>12</v>
      </c>
      <c r="E134" s="13" t="s">
        <v>121</v>
      </c>
      <c r="F134" s="4">
        <v>32</v>
      </c>
      <c r="G134" s="4">
        <v>26</v>
      </c>
      <c r="H134" s="4">
        <v>21</v>
      </c>
      <c r="I134">
        <f t="shared" si="6"/>
        <v>79</v>
      </c>
    </row>
    <row r="135" spans="1:9">
      <c r="A135">
        <v>103</v>
      </c>
      <c r="B135" s="12" t="s">
        <v>125</v>
      </c>
      <c r="C135" s="4">
        <v>2001</v>
      </c>
      <c r="D135" s="13" t="s">
        <v>15</v>
      </c>
      <c r="E135" s="4"/>
      <c r="F135" s="3">
        <v>0</v>
      </c>
      <c r="G135" s="3">
        <v>40</v>
      </c>
      <c r="H135" s="3">
        <v>40</v>
      </c>
      <c r="I135">
        <f t="shared" si="6"/>
        <v>80</v>
      </c>
    </row>
    <row r="136" spans="1:9">
      <c r="A136">
        <v>104</v>
      </c>
      <c r="B136" s="12" t="s">
        <v>122</v>
      </c>
      <c r="C136" s="4">
        <v>2001</v>
      </c>
      <c r="D136" s="13" t="s">
        <v>15</v>
      </c>
      <c r="F136" s="4">
        <v>29</v>
      </c>
      <c r="G136" s="4">
        <v>32</v>
      </c>
      <c r="H136" s="4">
        <v>20</v>
      </c>
      <c r="I136">
        <f t="shared" si="6"/>
        <v>81</v>
      </c>
    </row>
    <row r="137" spans="1:9">
      <c r="A137">
        <v>105</v>
      </c>
      <c r="B137" s="12" t="s">
        <v>123</v>
      </c>
      <c r="C137" s="4">
        <v>2002</v>
      </c>
      <c r="D137" s="13" t="s">
        <v>24</v>
      </c>
      <c r="E137" s="13" t="s">
        <v>124</v>
      </c>
      <c r="F137" s="4">
        <v>0</v>
      </c>
      <c r="G137" s="4">
        <v>36</v>
      </c>
      <c r="H137" s="4">
        <v>45</v>
      </c>
      <c r="I137">
        <f t="shared" si="6"/>
        <v>81</v>
      </c>
    </row>
    <row r="138" spans="1:9">
      <c r="A138">
        <v>106</v>
      </c>
      <c r="B138" s="12" t="s">
        <v>120</v>
      </c>
      <c r="C138" s="4">
        <v>2002</v>
      </c>
      <c r="D138" s="13" t="s">
        <v>24</v>
      </c>
      <c r="E138" s="13" t="s">
        <v>121</v>
      </c>
      <c r="F138" s="4">
        <v>40</v>
      </c>
      <c r="G138" s="4">
        <v>24</v>
      </c>
      <c r="H138" s="4">
        <v>26</v>
      </c>
      <c r="I138">
        <f t="shared" si="6"/>
        <v>90</v>
      </c>
    </row>
    <row r="139" spans="1:9">
      <c r="A139">
        <v>107</v>
      </c>
      <c r="B139" s="12" t="s">
        <v>119</v>
      </c>
      <c r="C139" s="4">
        <v>2001</v>
      </c>
      <c r="D139" s="13" t="s">
        <v>103</v>
      </c>
      <c r="F139" s="4">
        <v>36</v>
      </c>
      <c r="G139" s="4">
        <v>29</v>
      </c>
      <c r="H139" s="4">
        <v>29</v>
      </c>
      <c r="I139">
        <f t="shared" si="6"/>
        <v>94</v>
      </c>
    </row>
    <row r="140" spans="1:9">
      <c r="A140">
        <v>108</v>
      </c>
      <c r="B140" s="12" t="s">
        <v>118</v>
      </c>
      <c r="C140" s="4">
        <v>2001</v>
      </c>
      <c r="D140" s="13" t="s">
        <v>15</v>
      </c>
      <c r="E140" s="4"/>
      <c r="F140" s="3">
        <v>0</v>
      </c>
      <c r="G140" s="3">
        <v>50</v>
      </c>
      <c r="H140" s="3">
        <v>50</v>
      </c>
      <c r="I140">
        <f t="shared" si="6"/>
        <v>100</v>
      </c>
    </row>
    <row r="141" spans="1:9">
      <c r="A141">
        <v>109</v>
      </c>
      <c r="B141" s="12" t="s">
        <v>117</v>
      </c>
      <c r="C141" s="4">
        <v>2001</v>
      </c>
      <c r="D141" s="13" t="s">
        <v>15</v>
      </c>
      <c r="E141" s="3"/>
      <c r="F141" s="4">
        <v>50</v>
      </c>
      <c r="G141" s="4">
        <v>22</v>
      </c>
      <c r="H141" s="4">
        <v>36</v>
      </c>
      <c r="I141">
        <f t="shared" si="6"/>
        <v>108</v>
      </c>
    </row>
    <row r="146" spans="4:4">
      <c r="D146" s="2" t="s">
        <v>143</v>
      </c>
    </row>
    <row r="147" spans="4:4">
      <c r="D147" s="2" t="s">
        <v>144</v>
      </c>
    </row>
    <row r="148" spans="4:4">
      <c r="D148" s="2" t="s">
        <v>145</v>
      </c>
    </row>
  </sheetData>
  <sortState ref="B130:I147">
    <sortCondition ref="I129:I146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opLeftCell="A4" workbookViewId="0">
      <selection activeCell="G5" sqref="G5"/>
    </sheetView>
  </sheetViews>
  <sheetFormatPr defaultRowHeight="15"/>
  <cols>
    <col min="1" max="1" width="5.5703125" customWidth="1"/>
    <col min="2" max="2" width="20.140625" customWidth="1"/>
    <col min="3" max="3" width="6.42578125" customWidth="1"/>
    <col min="4" max="4" width="13.7109375" customWidth="1"/>
    <col min="5" max="5" width="14.140625" customWidth="1"/>
    <col min="7" max="7" width="16.5703125" bestFit="1" customWidth="1"/>
  </cols>
  <sheetData>
    <row r="1" spans="1:12">
      <c r="B1" s="45" t="s">
        <v>167</v>
      </c>
      <c r="C1" s="45"/>
      <c r="D1" s="45"/>
      <c r="F1" s="3"/>
      <c r="G1" s="3"/>
      <c r="H1" s="3"/>
      <c r="I1" s="3"/>
      <c r="J1" s="3"/>
      <c r="K1" s="3"/>
      <c r="L1" s="3"/>
    </row>
    <row r="2" spans="1:12">
      <c r="B2" s="45" t="s">
        <v>151</v>
      </c>
      <c r="C2" s="45"/>
      <c r="D2" s="45"/>
      <c r="F2" s="3"/>
      <c r="G2" s="3"/>
      <c r="H2" s="3"/>
      <c r="I2" s="3"/>
      <c r="J2" s="3"/>
      <c r="K2" s="3"/>
      <c r="L2" s="3"/>
    </row>
    <row r="3" spans="1:12">
      <c r="B3" t="s">
        <v>168</v>
      </c>
      <c r="C3" t="s">
        <v>152</v>
      </c>
      <c r="F3" s="3"/>
      <c r="G3" s="3"/>
      <c r="H3" s="3"/>
      <c r="I3" s="3"/>
      <c r="J3" s="3"/>
      <c r="K3" s="3"/>
      <c r="L3" s="3"/>
    </row>
    <row r="4" spans="1:12">
      <c r="E4" t="s">
        <v>153</v>
      </c>
      <c r="F4" s="3"/>
      <c r="G4" s="3"/>
      <c r="H4" s="3"/>
      <c r="I4" s="3"/>
      <c r="J4" s="3"/>
      <c r="K4" s="3"/>
      <c r="L4" s="3"/>
    </row>
    <row r="5" spans="1:12">
      <c r="A5" t="s">
        <v>154</v>
      </c>
      <c r="F5" s="3" t="s">
        <v>155</v>
      </c>
      <c r="G5" s="2" t="s">
        <v>191</v>
      </c>
      <c r="H5" s="3"/>
      <c r="I5" s="3"/>
      <c r="J5" s="3"/>
      <c r="K5" s="3"/>
      <c r="L5" s="3"/>
    </row>
    <row r="6" spans="1:12">
      <c r="F6" s="3" t="s">
        <v>156</v>
      </c>
      <c r="G6" s="2" t="s">
        <v>178</v>
      </c>
      <c r="H6" s="3"/>
      <c r="I6" s="3"/>
      <c r="J6" s="3"/>
      <c r="K6" s="3"/>
      <c r="L6" s="3"/>
    </row>
    <row r="7" spans="1:12">
      <c r="A7" t="s">
        <v>157</v>
      </c>
      <c r="F7" s="3" t="s">
        <v>158</v>
      </c>
      <c r="G7" s="2" t="s">
        <v>179</v>
      </c>
      <c r="H7" s="3"/>
      <c r="I7" s="3"/>
      <c r="J7" s="3"/>
      <c r="K7" s="3"/>
      <c r="L7" s="3"/>
    </row>
    <row r="8" spans="1:12">
      <c r="F8" s="3"/>
      <c r="G8" s="3"/>
      <c r="H8" s="3"/>
      <c r="I8" s="3"/>
      <c r="J8" s="3"/>
      <c r="K8" s="3"/>
      <c r="L8" s="3"/>
    </row>
    <row r="9" spans="1:12">
      <c r="F9" s="3"/>
      <c r="G9" s="3"/>
      <c r="H9" s="3"/>
      <c r="I9" s="3"/>
      <c r="J9" s="3"/>
      <c r="K9" s="3"/>
      <c r="L9" s="3"/>
    </row>
    <row r="10" spans="1:12">
      <c r="A10" s="5" t="s">
        <v>0</v>
      </c>
      <c r="B10" s="5"/>
      <c r="C10" s="5" t="s">
        <v>1</v>
      </c>
      <c r="F10" s="3"/>
      <c r="G10" s="3"/>
      <c r="H10" s="3"/>
      <c r="I10" s="3"/>
      <c r="J10" s="3"/>
      <c r="K10" s="3"/>
      <c r="L10" s="3"/>
    </row>
    <row r="11" spans="1:12">
      <c r="A11" s="3" t="s">
        <v>2</v>
      </c>
      <c r="B11" s="3" t="s">
        <v>3</v>
      </c>
      <c r="C11" s="3" t="s">
        <v>159</v>
      </c>
      <c r="D11" s="3" t="s">
        <v>5</v>
      </c>
      <c r="E11" s="3" t="s">
        <v>6</v>
      </c>
      <c r="F11" s="3" t="s">
        <v>160</v>
      </c>
      <c r="G11" s="3" t="s">
        <v>161</v>
      </c>
      <c r="H11" s="3" t="s">
        <v>162</v>
      </c>
      <c r="I11" s="3" t="s">
        <v>163</v>
      </c>
      <c r="J11" s="3" t="s">
        <v>164</v>
      </c>
      <c r="K11" s="3" t="s">
        <v>165</v>
      </c>
      <c r="L11" s="3" t="s">
        <v>166</v>
      </c>
    </row>
    <row r="12" spans="1:12">
      <c r="A12">
        <v>1</v>
      </c>
      <c r="B12" s="3"/>
      <c r="C12" s="3"/>
      <c r="D12" s="3"/>
      <c r="F12" s="3"/>
      <c r="G12" s="3">
        <f t="shared" ref="G12:G16" si="0">60+((F12-15)*5.2)</f>
        <v>-18</v>
      </c>
      <c r="H12" s="3"/>
      <c r="I12" s="3"/>
      <c r="J12" s="3"/>
      <c r="K12" s="3">
        <f t="shared" ref="K12:K15" si="1">SUM(H12:J12)</f>
        <v>0</v>
      </c>
      <c r="L12" s="32" t="s">
        <v>182</v>
      </c>
    </row>
    <row r="13" spans="1:12">
      <c r="A13">
        <v>2</v>
      </c>
      <c r="B13" s="3"/>
      <c r="C13" s="3"/>
      <c r="D13" s="3"/>
      <c r="F13" s="3"/>
      <c r="G13" s="3">
        <f t="shared" si="0"/>
        <v>-18</v>
      </c>
      <c r="H13" s="3"/>
      <c r="I13" s="3"/>
      <c r="J13" s="3"/>
      <c r="K13" s="3">
        <f t="shared" si="1"/>
        <v>0</v>
      </c>
      <c r="L13" s="3" t="s">
        <v>182</v>
      </c>
    </row>
    <row r="14" spans="1:12">
      <c r="A14">
        <v>3</v>
      </c>
      <c r="B14" s="3"/>
      <c r="C14" s="3"/>
      <c r="D14" s="3"/>
      <c r="F14" s="3"/>
      <c r="G14" s="3">
        <f t="shared" si="0"/>
        <v>-18</v>
      </c>
      <c r="H14" s="3"/>
      <c r="I14" s="3"/>
      <c r="J14" s="3"/>
      <c r="K14" s="3">
        <f t="shared" si="1"/>
        <v>0</v>
      </c>
      <c r="L14" s="3" t="s">
        <v>182</v>
      </c>
    </row>
    <row r="15" spans="1:12">
      <c r="A15">
        <v>4</v>
      </c>
      <c r="B15" s="3"/>
      <c r="C15" s="3"/>
      <c r="D15" s="3"/>
      <c r="F15" s="3"/>
      <c r="G15" s="3">
        <f>60+((F15-15)*5.2)</f>
        <v>-18</v>
      </c>
      <c r="H15" s="3"/>
      <c r="I15" s="3"/>
      <c r="J15" s="3"/>
      <c r="K15" s="3">
        <f t="shared" si="1"/>
        <v>0</v>
      </c>
      <c r="L15" s="3" t="s">
        <v>182</v>
      </c>
    </row>
    <row r="16" spans="1:12">
      <c r="A16">
        <v>5</v>
      </c>
      <c r="B16" s="12" t="s">
        <v>58</v>
      </c>
      <c r="C16" s="4">
        <v>2007</v>
      </c>
      <c r="D16" s="13" t="s">
        <v>56</v>
      </c>
      <c r="E16" s="13"/>
      <c r="F16" s="3">
        <v>13</v>
      </c>
      <c r="G16" s="3">
        <f t="shared" si="0"/>
        <v>49.6</v>
      </c>
      <c r="H16" s="3">
        <v>13.5</v>
      </c>
      <c r="I16" s="3">
        <v>12.5</v>
      </c>
      <c r="J16" s="3">
        <v>13.5</v>
      </c>
      <c r="K16" s="3">
        <f t="shared" ref="K16:K43" si="2">SUM(H16:J16)</f>
        <v>39.5</v>
      </c>
      <c r="L16" s="3">
        <f t="shared" ref="L16:L43" si="3">SUM(G16+K16)</f>
        <v>89.1</v>
      </c>
    </row>
    <row r="17" spans="1:12">
      <c r="A17">
        <v>6</v>
      </c>
      <c r="B17" t="s">
        <v>57</v>
      </c>
      <c r="C17" s="4">
        <v>2008</v>
      </c>
      <c r="D17" s="13" t="s">
        <v>56</v>
      </c>
      <c r="F17" s="3"/>
      <c r="G17" s="3">
        <f t="shared" ref="G17:G43" si="4">60+((F17-15)*5.2)</f>
        <v>-18</v>
      </c>
      <c r="H17" s="3"/>
      <c r="I17" s="3"/>
      <c r="J17" s="3"/>
      <c r="K17" s="3">
        <f t="shared" si="2"/>
        <v>0</v>
      </c>
      <c r="L17" s="3" t="s">
        <v>182</v>
      </c>
    </row>
    <row r="18" spans="1:12">
      <c r="A18">
        <v>7</v>
      </c>
      <c r="B18" t="s">
        <v>55</v>
      </c>
      <c r="C18" s="4">
        <v>2009</v>
      </c>
      <c r="D18" s="13" t="s">
        <v>56</v>
      </c>
      <c r="F18" s="3"/>
      <c r="G18" s="3">
        <f t="shared" si="4"/>
        <v>-18</v>
      </c>
      <c r="H18" s="3"/>
      <c r="I18" s="3"/>
      <c r="J18" s="3"/>
      <c r="K18" s="3">
        <f t="shared" si="2"/>
        <v>0</v>
      </c>
      <c r="L18" s="3" t="s">
        <v>182</v>
      </c>
    </row>
    <row r="19" spans="1:12">
      <c r="A19">
        <v>8</v>
      </c>
      <c r="B19" t="s">
        <v>54</v>
      </c>
      <c r="C19">
        <v>2011</v>
      </c>
      <c r="D19" t="s">
        <v>24</v>
      </c>
      <c r="F19" s="3"/>
      <c r="G19" s="3">
        <f t="shared" si="4"/>
        <v>-18</v>
      </c>
      <c r="H19" s="3"/>
      <c r="I19" s="3"/>
      <c r="J19" s="3"/>
      <c r="K19" s="3">
        <f t="shared" si="2"/>
        <v>0</v>
      </c>
      <c r="L19" s="3" t="s">
        <v>182</v>
      </c>
    </row>
    <row r="20" spans="1:12">
      <c r="A20">
        <v>9</v>
      </c>
      <c r="B20" t="s">
        <v>52</v>
      </c>
      <c r="C20" s="3">
        <v>2007</v>
      </c>
      <c r="D20" s="13" t="s">
        <v>15</v>
      </c>
      <c r="F20" s="3"/>
      <c r="G20" s="3">
        <f t="shared" si="4"/>
        <v>-18</v>
      </c>
      <c r="H20" s="3"/>
      <c r="I20" s="3"/>
      <c r="J20" s="3"/>
      <c r="K20" s="3">
        <f t="shared" si="2"/>
        <v>0</v>
      </c>
      <c r="L20" s="3" t="s">
        <v>182</v>
      </c>
    </row>
    <row r="21" spans="1:12">
      <c r="A21">
        <v>10</v>
      </c>
      <c r="B21" s="12" t="s">
        <v>53</v>
      </c>
      <c r="C21" s="4">
        <v>2008</v>
      </c>
      <c r="D21" s="13" t="s">
        <v>12</v>
      </c>
      <c r="E21" s="13" t="s">
        <v>13</v>
      </c>
      <c r="F21" s="3"/>
      <c r="G21" s="3">
        <f t="shared" si="4"/>
        <v>-18</v>
      </c>
      <c r="H21" s="3"/>
      <c r="I21" s="3"/>
      <c r="J21" s="3"/>
      <c r="K21" s="3">
        <f t="shared" si="2"/>
        <v>0</v>
      </c>
      <c r="L21" s="3" t="s">
        <v>182</v>
      </c>
    </row>
    <row r="22" spans="1:12">
      <c r="A22">
        <v>11</v>
      </c>
      <c r="B22" t="s">
        <v>50</v>
      </c>
      <c r="C22" s="4">
        <v>2008</v>
      </c>
      <c r="D22" s="13" t="s">
        <v>15</v>
      </c>
      <c r="E22" t="s">
        <v>51</v>
      </c>
      <c r="F22" s="3">
        <v>8.5</v>
      </c>
      <c r="G22" s="3">
        <f t="shared" si="4"/>
        <v>26.199999999999996</v>
      </c>
      <c r="H22" s="3">
        <v>10.5</v>
      </c>
      <c r="I22" s="3">
        <v>10</v>
      </c>
      <c r="J22" s="3">
        <v>10</v>
      </c>
      <c r="K22" s="3">
        <f t="shared" si="2"/>
        <v>30.5</v>
      </c>
      <c r="L22" s="3">
        <f t="shared" si="3"/>
        <v>56.699999999999996</v>
      </c>
    </row>
    <row r="23" spans="1:12">
      <c r="A23">
        <v>12</v>
      </c>
      <c r="B23" s="14" t="s">
        <v>48</v>
      </c>
      <c r="C23" s="15">
        <v>2007</v>
      </c>
      <c r="D23" s="16" t="s">
        <v>26</v>
      </c>
      <c r="E23" s="13" t="s">
        <v>49</v>
      </c>
      <c r="F23" s="3">
        <v>15.5</v>
      </c>
      <c r="G23" s="3">
        <f t="shared" si="4"/>
        <v>62.6</v>
      </c>
      <c r="H23" s="3">
        <v>15.5</v>
      </c>
      <c r="I23" s="3">
        <v>15.5</v>
      </c>
      <c r="J23" s="3">
        <v>15.5</v>
      </c>
      <c r="K23" s="3">
        <f t="shared" si="2"/>
        <v>46.5</v>
      </c>
      <c r="L23" s="3">
        <f t="shared" si="3"/>
        <v>109.1</v>
      </c>
    </row>
    <row r="24" spans="1:12">
      <c r="A24">
        <v>13</v>
      </c>
      <c r="B24" t="s">
        <v>47</v>
      </c>
      <c r="C24">
        <v>2009</v>
      </c>
      <c r="D24" s="13" t="s">
        <v>17</v>
      </c>
      <c r="E24" s="13" t="s">
        <v>44</v>
      </c>
      <c r="F24" s="3">
        <v>6.5</v>
      </c>
      <c r="G24" s="3">
        <f t="shared" si="4"/>
        <v>15.799999999999997</v>
      </c>
      <c r="H24" s="3">
        <v>10</v>
      </c>
      <c r="I24" s="3">
        <v>10</v>
      </c>
      <c r="J24" s="3">
        <v>10</v>
      </c>
      <c r="K24" s="3">
        <f t="shared" si="2"/>
        <v>30</v>
      </c>
      <c r="L24" s="3">
        <f t="shared" si="3"/>
        <v>45.8</v>
      </c>
    </row>
    <row r="25" spans="1:12">
      <c r="A25">
        <v>14</v>
      </c>
      <c r="B25" s="12" t="s">
        <v>46</v>
      </c>
      <c r="C25" s="4">
        <v>2007</v>
      </c>
      <c r="D25" s="13" t="s">
        <v>17</v>
      </c>
      <c r="E25" s="13" t="s">
        <v>20</v>
      </c>
      <c r="F25" s="3">
        <v>17</v>
      </c>
      <c r="G25" s="3">
        <f t="shared" si="4"/>
        <v>70.400000000000006</v>
      </c>
      <c r="H25" s="3">
        <v>16.5</v>
      </c>
      <c r="I25" s="3">
        <v>16.5</v>
      </c>
      <c r="J25" s="3">
        <v>17</v>
      </c>
      <c r="K25" s="3">
        <f t="shared" si="2"/>
        <v>50</v>
      </c>
      <c r="L25" s="3">
        <f t="shared" si="3"/>
        <v>120.4</v>
      </c>
    </row>
    <row r="26" spans="1:12">
      <c r="A26">
        <v>15</v>
      </c>
      <c r="B26" t="s">
        <v>45</v>
      </c>
      <c r="C26">
        <v>2008</v>
      </c>
      <c r="D26" s="13" t="s">
        <v>26</v>
      </c>
      <c r="E26" t="s">
        <v>42</v>
      </c>
      <c r="F26" s="3"/>
      <c r="G26" s="3">
        <f t="shared" si="4"/>
        <v>-18</v>
      </c>
      <c r="H26" s="3"/>
      <c r="I26" s="3"/>
      <c r="J26" s="3"/>
      <c r="K26" s="3">
        <f t="shared" si="2"/>
        <v>0</v>
      </c>
      <c r="L26" s="3" t="s">
        <v>182</v>
      </c>
    </row>
    <row r="27" spans="1:12">
      <c r="A27">
        <v>16</v>
      </c>
      <c r="B27" t="s">
        <v>43</v>
      </c>
      <c r="C27" s="3">
        <v>2008</v>
      </c>
      <c r="D27" t="s">
        <v>24</v>
      </c>
      <c r="E27" t="s">
        <v>44</v>
      </c>
      <c r="F27" s="3">
        <v>14</v>
      </c>
      <c r="G27" s="3">
        <f t="shared" si="4"/>
        <v>54.8</v>
      </c>
      <c r="H27" s="3">
        <v>14</v>
      </c>
      <c r="I27" s="3">
        <v>14.5</v>
      </c>
      <c r="J27" s="3">
        <v>14</v>
      </c>
      <c r="K27" s="3">
        <f t="shared" si="2"/>
        <v>42.5</v>
      </c>
      <c r="L27" s="3">
        <f t="shared" si="3"/>
        <v>97.3</v>
      </c>
    </row>
    <row r="28" spans="1:12">
      <c r="A28">
        <v>17</v>
      </c>
      <c r="B28" t="s">
        <v>41</v>
      </c>
      <c r="C28">
        <v>2007</v>
      </c>
      <c r="D28" s="13" t="s">
        <v>26</v>
      </c>
      <c r="E28" t="s">
        <v>42</v>
      </c>
      <c r="F28" s="3"/>
      <c r="G28" s="3">
        <f t="shared" si="4"/>
        <v>-18</v>
      </c>
      <c r="H28" s="3"/>
      <c r="I28" s="3"/>
      <c r="J28" s="3"/>
      <c r="K28" s="3">
        <f t="shared" si="2"/>
        <v>0</v>
      </c>
      <c r="L28" s="3" t="s">
        <v>182</v>
      </c>
    </row>
    <row r="29" spans="1:12">
      <c r="A29">
        <v>18</v>
      </c>
      <c r="B29" t="s">
        <v>40</v>
      </c>
      <c r="C29" s="15">
        <v>2008</v>
      </c>
      <c r="D29" s="13" t="s">
        <v>15</v>
      </c>
      <c r="F29" s="3">
        <v>8.5</v>
      </c>
      <c r="G29" s="3">
        <f t="shared" si="4"/>
        <v>26.199999999999996</v>
      </c>
      <c r="H29" s="3">
        <v>10</v>
      </c>
      <c r="I29" s="3">
        <v>10</v>
      </c>
      <c r="J29" s="3">
        <v>10</v>
      </c>
      <c r="K29" s="3">
        <f t="shared" si="2"/>
        <v>30</v>
      </c>
      <c r="L29" s="3">
        <f t="shared" si="3"/>
        <v>56.199999999999996</v>
      </c>
    </row>
    <row r="30" spans="1:12">
      <c r="A30">
        <v>19</v>
      </c>
      <c r="B30" t="s">
        <v>39</v>
      </c>
      <c r="C30" s="15">
        <v>2008</v>
      </c>
      <c r="D30" s="13" t="s">
        <v>15</v>
      </c>
      <c r="F30" s="3">
        <v>13.5</v>
      </c>
      <c r="G30" s="3">
        <f t="shared" si="4"/>
        <v>52.2</v>
      </c>
      <c r="H30" s="3">
        <v>10.5</v>
      </c>
      <c r="I30" s="3">
        <v>11</v>
      </c>
      <c r="J30" s="3">
        <v>10</v>
      </c>
      <c r="K30" s="3">
        <f t="shared" si="2"/>
        <v>31.5</v>
      </c>
      <c r="L30" s="3">
        <f t="shared" si="3"/>
        <v>83.7</v>
      </c>
    </row>
    <row r="31" spans="1:12">
      <c r="A31">
        <v>20</v>
      </c>
      <c r="B31" s="12" t="s">
        <v>37</v>
      </c>
      <c r="C31" s="4">
        <v>2008</v>
      </c>
      <c r="D31" s="13" t="s">
        <v>26</v>
      </c>
      <c r="E31" s="13" t="s">
        <v>38</v>
      </c>
      <c r="F31" s="3">
        <v>11.5</v>
      </c>
      <c r="G31" s="3">
        <f t="shared" si="4"/>
        <v>41.8</v>
      </c>
      <c r="H31" s="3">
        <v>11.5</v>
      </c>
      <c r="I31" s="3">
        <v>11.5</v>
      </c>
      <c r="J31" s="3">
        <v>11.5</v>
      </c>
      <c r="K31" s="3">
        <f t="shared" si="2"/>
        <v>34.5</v>
      </c>
      <c r="L31" s="3">
        <f t="shared" si="3"/>
        <v>76.3</v>
      </c>
    </row>
    <row r="32" spans="1:12">
      <c r="A32">
        <v>21</v>
      </c>
      <c r="B32" s="14" t="s">
        <v>36</v>
      </c>
      <c r="C32" s="15">
        <v>2007</v>
      </c>
      <c r="D32" s="16" t="s">
        <v>17</v>
      </c>
      <c r="E32" s="13" t="s">
        <v>20</v>
      </c>
      <c r="F32" s="3">
        <v>13.5</v>
      </c>
      <c r="G32" s="3">
        <f t="shared" si="4"/>
        <v>52.2</v>
      </c>
      <c r="H32" s="3">
        <v>13</v>
      </c>
      <c r="I32" s="3">
        <v>13</v>
      </c>
      <c r="J32" s="3">
        <v>13</v>
      </c>
      <c r="K32" s="3">
        <f t="shared" si="2"/>
        <v>39</v>
      </c>
      <c r="L32" s="3">
        <f t="shared" si="3"/>
        <v>91.2</v>
      </c>
    </row>
    <row r="33" spans="1:12">
      <c r="A33">
        <v>22</v>
      </c>
      <c r="B33" s="12" t="s">
        <v>34</v>
      </c>
      <c r="C33" s="4">
        <v>2008</v>
      </c>
      <c r="D33" s="13" t="s">
        <v>17</v>
      </c>
      <c r="E33" s="13" t="s">
        <v>35</v>
      </c>
      <c r="F33" s="3">
        <v>15.5</v>
      </c>
      <c r="G33" s="3">
        <f t="shared" si="4"/>
        <v>62.6</v>
      </c>
      <c r="H33" s="3">
        <v>15.5</v>
      </c>
      <c r="I33" s="3">
        <v>15</v>
      </c>
      <c r="J33" s="3">
        <v>15.5</v>
      </c>
      <c r="K33" s="3">
        <f t="shared" si="2"/>
        <v>46</v>
      </c>
      <c r="L33" s="3">
        <f t="shared" si="3"/>
        <v>108.6</v>
      </c>
    </row>
    <row r="34" spans="1:12">
      <c r="A34">
        <v>23</v>
      </c>
      <c r="B34" s="12" t="s">
        <v>32</v>
      </c>
      <c r="C34" s="4">
        <v>2007</v>
      </c>
      <c r="D34" s="13" t="s">
        <v>17</v>
      </c>
      <c r="E34" s="13" t="s">
        <v>33</v>
      </c>
      <c r="F34" s="3">
        <v>15.5</v>
      </c>
      <c r="G34" s="3">
        <f t="shared" si="4"/>
        <v>62.6</v>
      </c>
      <c r="H34" s="3">
        <v>15</v>
      </c>
      <c r="I34" s="3">
        <v>15</v>
      </c>
      <c r="J34" s="3">
        <v>15</v>
      </c>
      <c r="K34" s="3">
        <f t="shared" si="2"/>
        <v>45</v>
      </c>
      <c r="L34" s="3">
        <f t="shared" si="3"/>
        <v>107.6</v>
      </c>
    </row>
    <row r="35" spans="1:12">
      <c r="A35">
        <v>24</v>
      </c>
      <c r="B35" s="12" t="s">
        <v>30</v>
      </c>
      <c r="C35" s="4">
        <v>2007</v>
      </c>
      <c r="D35" s="13" t="s">
        <v>17</v>
      </c>
      <c r="E35" s="13" t="s">
        <v>31</v>
      </c>
      <c r="F35" s="3">
        <v>16.5</v>
      </c>
      <c r="G35" s="3">
        <f t="shared" si="4"/>
        <v>67.8</v>
      </c>
      <c r="H35" s="3">
        <v>15</v>
      </c>
      <c r="I35" s="3">
        <v>15</v>
      </c>
      <c r="J35" s="3">
        <v>15</v>
      </c>
      <c r="K35" s="3">
        <f t="shared" si="2"/>
        <v>45</v>
      </c>
      <c r="L35" s="3">
        <f t="shared" si="3"/>
        <v>112.8</v>
      </c>
    </row>
    <row r="36" spans="1:12">
      <c r="A36">
        <v>25</v>
      </c>
      <c r="B36" s="12" t="s">
        <v>28</v>
      </c>
      <c r="C36" s="4">
        <v>2008</v>
      </c>
      <c r="D36" s="13" t="s">
        <v>12</v>
      </c>
      <c r="E36" s="13" t="s">
        <v>29</v>
      </c>
      <c r="F36" s="3">
        <v>15.5</v>
      </c>
      <c r="G36" s="3">
        <f t="shared" si="4"/>
        <v>62.6</v>
      </c>
      <c r="H36" s="3">
        <v>15.5</v>
      </c>
      <c r="I36" s="3">
        <v>15.5</v>
      </c>
      <c r="J36" s="3">
        <v>15.5</v>
      </c>
      <c r="K36" s="3">
        <f t="shared" si="2"/>
        <v>46.5</v>
      </c>
      <c r="L36" s="3">
        <f t="shared" si="3"/>
        <v>109.1</v>
      </c>
    </row>
    <row r="37" spans="1:12">
      <c r="A37">
        <v>26</v>
      </c>
      <c r="B37" s="12" t="s">
        <v>25</v>
      </c>
      <c r="C37" s="4">
        <v>2007</v>
      </c>
      <c r="D37" s="13" t="s">
        <v>17</v>
      </c>
      <c r="E37" s="13" t="s">
        <v>27</v>
      </c>
      <c r="F37" s="3">
        <v>15.5</v>
      </c>
      <c r="G37" s="3">
        <f t="shared" si="4"/>
        <v>62.6</v>
      </c>
      <c r="H37" s="3">
        <v>15</v>
      </c>
      <c r="I37" s="3">
        <v>15.5</v>
      </c>
      <c r="J37" s="3">
        <v>15</v>
      </c>
      <c r="K37" s="3">
        <f t="shared" si="2"/>
        <v>45.5</v>
      </c>
      <c r="L37" s="3">
        <f t="shared" si="3"/>
        <v>108.1</v>
      </c>
    </row>
    <row r="38" spans="1:12">
      <c r="A38">
        <v>27</v>
      </c>
      <c r="B38" s="12" t="s">
        <v>23</v>
      </c>
      <c r="C38" s="4">
        <v>2007</v>
      </c>
      <c r="D38" s="13" t="s">
        <v>24</v>
      </c>
      <c r="E38" s="13" t="s">
        <v>18</v>
      </c>
      <c r="F38" s="3">
        <v>15.5</v>
      </c>
      <c r="G38" s="3">
        <f t="shared" si="4"/>
        <v>62.6</v>
      </c>
      <c r="H38" s="3">
        <v>16.5</v>
      </c>
      <c r="I38" s="3">
        <v>16.5</v>
      </c>
      <c r="J38" s="3">
        <v>16.5</v>
      </c>
      <c r="K38" s="3">
        <f t="shared" si="2"/>
        <v>49.5</v>
      </c>
      <c r="L38" s="3">
        <f t="shared" si="3"/>
        <v>112.1</v>
      </c>
    </row>
    <row r="39" spans="1:12">
      <c r="A39">
        <v>28</v>
      </c>
      <c r="B39" s="12" t="s">
        <v>21</v>
      </c>
      <c r="C39" s="4">
        <v>2007</v>
      </c>
      <c r="D39" s="13" t="s">
        <v>15</v>
      </c>
      <c r="E39" s="13" t="s">
        <v>22</v>
      </c>
      <c r="F39" s="3">
        <v>15</v>
      </c>
      <c r="G39" s="3">
        <f t="shared" si="4"/>
        <v>60</v>
      </c>
      <c r="H39" s="3">
        <v>8</v>
      </c>
      <c r="I39" s="3">
        <v>8.5</v>
      </c>
      <c r="J39" s="3">
        <v>8</v>
      </c>
      <c r="K39" s="3">
        <f t="shared" si="2"/>
        <v>24.5</v>
      </c>
      <c r="L39" s="3">
        <f t="shared" si="3"/>
        <v>84.5</v>
      </c>
    </row>
    <row r="40" spans="1:12">
      <c r="A40">
        <v>29</v>
      </c>
      <c r="B40" s="12" t="s">
        <v>19</v>
      </c>
      <c r="C40" s="4">
        <v>2007</v>
      </c>
      <c r="D40" s="13" t="s">
        <v>17</v>
      </c>
      <c r="E40" s="13" t="s">
        <v>20</v>
      </c>
      <c r="F40" s="3">
        <v>16</v>
      </c>
      <c r="G40" s="3">
        <f t="shared" si="4"/>
        <v>65.2</v>
      </c>
      <c r="H40" s="3">
        <v>15.5</v>
      </c>
      <c r="I40" s="3">
        <v>16</v>
      </c>
      <c r="J40" s="3">
        <v>16</v>
      </c>
      <c r="K40" s="3">
        <f t="shared" si="2"/>
        <v>47.5</v>
      </c>
      <c r="L40" s="3">
        <f t="shared" si="3"/>
        <v>112.7</v>
      </c>
    </row>
    <row r="41" spans="1:12">
      <c r="A41">
        <v>30</v>
      </c>
      <c r="B41" s="12" t="s">
        <v>14</v>
      </c>
      <c r="C41" s="4">
        <v>2007</v>
      </c>
      <c r="D41" s="13" t="s">
        <v>15</v>
      </c>
      <c r="E41" s="4"/>
      <c r="F41" s="3">
        <v>16.5</v>
      </c>
      <c r="G41" s="3">
        <f t="shared" si="4"/>
        <v>67.8</v>
      </c>
      <c r="H41" s="3">
        <v>16</v>
      </c>
      <c r="I41" s="3">
        <v>16</v>
      </c>
      <c r="J41" s="3">
        <v>16</v>
      </c>
      <c r="K41" s="3">
        <f t="shared" si="2"/>
        <v>48</v>
      </c>
      <c r="L41" s="3">
        <f t="shared" si="3"/>
        <v>115.8</v>
      </c>
    </row>
    <row r="42" spans="1:12">
      <c r="A42">
        <v>31</v>
      </c>
      <c r="B42" s="12" t="s">
        <v>16</v>
      </c>
      <c r="C42" s="4">
        <v>2008</v>
      </c>
      <c r="D42" s="13" t="s">
        <v>17</v>
      </c>
      <c r="E42" s="13" t="s">
        <v>18</v>
      </c>
      <c r="F42" s="3"/>
      <c r="G42" s="3">
        <f t="shared" si="4"/>
        <v>-18</v>
      </c>
      <c r="H42" s="3"/>
      <c r="I42" s="3"/>
      <c r="J42" s="3"/>
      <c r="K42" s="3">
        <f t="shared" si="2"/>
        <v>0</v>
      </c>
      <c r="L42" s="3" t="s">
        <v>182</v>
      </c>
    </row>
    <row r="43" spans="1:12">
      <c r="A43" s="19">
        <v>32</v>
      </c>
      <c r="B43" s="12" t="s">
        <v>11</v>
      </c>
      <c r="C43" s="4">
        <v>2007</v>
      </c>
      <c r="D43" s="13" t="s">
        <v>12</v>
      </c>
      <c r="E43" s="13" t="s">
        <v>13</v>
      </c>
      <c r="F43" s="3">
        <v>17</v>
      </c>
      <c r="G43" s="3">
        <f t="shared" si="4"/>
        <v>70.400000000000006</v>
      </c>
      <c r="H43" s="3">
        <v>16.5</v>
      </c>
      <c r="I43" s="3">
        <v>16.5</v>
      </c>
      <c r="J43" s="3">
        <v>17</v>
      </c>
      <c r="K43" s="3">
        <f t="shared" si="2"/>
        <v>50</v>
      </c>
      <c r="L43" s="3">
        <f t="shared" si="3"/>
        <v>120.4</v>
      </c>
    </row>
    <row r="44" spans="1:12">
      <c r="C44" s="3"/>
      <c r="D44" s="3"/>
      <c r="F44" s="3"/>
      <c r="G44" s="3"/>
      <c r="H44" s="3"/>
      <c r="I44" s="3"/>
      <c r="J44" s="3"/>
      <c r="K44" s="3"/>
      <c r="L44" s="3"/>
    </row>
    <row r="45" spans="1:12">
      <c r="F45" s="3"/>
      <c r="G45" s="3"/>
      <c r="H45" s="3"/>
      <c r="I45" s="3"/>
      <c r="J45" s="3"/>
      <c r="K45" s="3"/>
      <c r="L45" s="3"/>
    </row>
    <row r="46" spans="1:12">
      <c r="A46" s="5" t="s">
        <v>61</v>
      </c>
      <c r="B46" s="5"/>
      <c r="C46" s="5" t="s">
        <v>1</v>
      </c>
      <c r="F46" s="3"/>
      <c r="G46" s="3"/>
      <c r="H46" s="3"/>
      <c r="I46" s="3"/>
      <c r="J46" s="3"/>
      <c r="K46" s="3"/>
      <c r="L46" s="3"/>
    </row>
    <row r="47" spans="1:12">
      <c r="A47" s="3" t="s">
        <v>2</v>
      </c>
      <c r="B47" s="3" t="s">
        <v>3</v>
      </c>
      <c r="C47" s="3" t="s">
        <v>159</v>
      </c>
      <c r="D47" s="3" t="s">
        <v>5</v>
      </c>
      <c r="F47" s="3" t="s">
        <v>160</v>
      </c>
      <c r="G47" s="3" t="s">
        <v>161</v>
      </c>
      <c r="H47" s="3" t="s">
        <v>162</v>
      </c>
      <c r="I47" s="3" t="s">
        <v>163</v>
      </c>
      <c r="J47" s="3" t="s">
        <v>164</v>
      </c>
      <c r="K47" s="3" t="s">
        <v>165</v>
      </c>
      <c r="L47" s="3" t="s">
        <v>166</v>
      </c>
    </row>
    <row r="48" spans="1:12">
      <c r="A48" s="19">
        <v>33</v>
      </c>
      <c r="B48" s="12" t="s">
        <v>62</v>
      </c>
      <c r="C48" s="27">
        <v>2007</v>
      </c>
      <c r="D48" s="13" t="s">
        <v>17</v>
      </c>
      <c r="E48" t="s">
        <v>18</v>
      </c>
      <c r="F48" s="3"/>
      <c r="G48" s="3">
        <f t="shared" ref="G48:G49" si="5">60+((F48-15)*5.2)</f>
        <v>-18</v>
      </c>
      <c r="H48" s="3"/>
      <c r="I48" s="3"/>
      <c r="J48" s="3"/>
      <c r="K48" s="3">
        <f t="shared" ref="K48:K49" si="6">SUM(H48:J48)</f>
        <v>0</v>
      </c>
      <c r="L48" s="3" t="s">
        <v>182</v>
      </c>
    </row>
    <row r="49" spans="1:12">
      <c r="A49">
        <v>34</v>
      </c>
      <c r="B49" s="12" t="s">
        <v>64</v>
      </c>
      <c r="C49" s="4">
        <v>2006</v>
      </c>
      <c r="D49" s="13" t="s">
        <v>17</v>
      </c>
      <c r="E49" s="13" t="s">
        <v>65</v>
      </c>
      <c r="F49" s="3">
        <v>14.5</v>
      </c>
      <c r="G49" s="3">
        <f t="shared" si="5"/>
        <v>57.4</v>
      </c>
      <c r="H49" s="3">
        <v>14.5</v>
      </c>
      <c r="I49" s="3">
        <v>14.5</v>
      </c>
      <c r="J49" s="3">
        <v>14.5</v>
      </c>
      <c r="K49" s="3">
        <f t="shared" si="6"/>
        <v>43.5</v>
      </c>
      <c r="L49" s="3">
        <f t="shared" ref="L49" si="7">SUM(G49+K49)</f>
        <v>100.9</v>
      </c>
    </row>
    <row r="50" spans="1:12">
      <c r="A50" s="3"/>
      <c r="C50" s="3"/>
      <c r="D50" s="3"/>
      <c r="F50" s="3"/>
      <c r="G50" s="3"/>
      <c r="H50" s="3"/>
      <c r="I50" s="3"/>
      <c r="J50" s="3"/>
      <c r="K50" s="3"/>
      <c r="L50" s="3"/>
    </row>
    <row r="51" spans="1:12">
      <c r="A51" s="7" t="s">
        <v>66</v>
      </c>
      <c r="B51" s="5"/>
      <c r="C51" s="21" t="s">
        <v>67</v>
      </c>
      <c r="D51" s="3"/>
      <c r="F51" s="3"/>
      <c r="G51" s="3"/>
      <c r="H51" s="3"/>
      <c r="I51" s="3"/>
      <c r="J51" s="3"/>
      <c r="K51" s="3"/>
      <c r="L51" s="3"/>
    </row>
    <row r="52" spans="1:12">
      <c r="A52" s="3" t="s">
        <v>2</v>
      </c>
      <c r="B52" s="3" t="s">
        <v>3</v>
      </c>
      <c r="C52" s="3" t="s">
        <v>159</v>
      </c>
      <c r="D52" s="3" t="s">
        <v>5</v>
      </c>
      <c r="F52" s="3" t="s">
        <v>160</v>
      </c>
      <c r="G52" s="3" t="s">
        <v>161</v>
      </c>
      <c r="H52" s="3" t="s">
        <v>162</v>
      </c>
      <c r="I52" s="3" t="s">
        <v>163</v>
      </c>
      <c r="J52" s="3" t="s">
        <v>164</v>
      </c>
      <c r="K52" s="3" t="s">
        <v>165</v>
      </c>
      <c r="L52" s="3" t="s">
        <v>166</v>
      </c>
    </row>
    <row r="53" spans="1:12">
      <c r="A53" s="17">
        <v>35</v>
      </c>
      <c r="F53" s="3"/>
      <c r="G53" s="3">
        <f t="shared" ref="G53:G70" si="8">60+((F53-35)*3.6)</f>
        <v>-66</v>
      </c>
      <c r="H53" s="3"/>
      <c r="I53" s="3"/>
      <c r="J53" s="3"/>
      <c r="K53" s="3">
        <f t="shared" ref="K53:K70" si="9">SUM(H53:J53)</f>
        <v>0</v>
      </c>
      <c r="L53" s="3" t="s">
        <v>182</v>
      </c>
    </row>
    <row r="54" spans="1:12">
      <c r="A54" s="17">
        <v>36</v>
      </c>
      <c r="F54" s="3"/>
      <c r="G54" s="3">
        <f t="shared" si="8"/>
        <v>-66</v>
      </c>
      <c r="H54" s="3"/>
      <c r="I54" s="3"/>
      <c r="J54" s="3"/>
      <c r="K54" s="3">
        <f t="shared" si="9"/>
        <v>0</v>
      </c>
      <c r="L54" s="3" t="s">
        <v>182</v>
      </c>
    </row>
    <row r="55" spans="1:12">
      <c r="A55" s="17">
        <v>37</v>
      </c>
      <c r="F55" s="3"/>
      <c r="G55" s="3">
        <f t="shared" si="8"/>
        <v>-66</v>
      </c>
      <c r="H55" s="3"/>
      <c r="I55" s="3"/>
      <c r="J55" s="3"/>
      <c r="K55" s="3">
        <f t="shared" si="9"/>
        <v>0</v>
      </c>
      <c r="L55" s="3" t="s">
        <v>182</v>
      </c>
    </row>
    <row r="56" spans="1:12">
      <c r="A56" s="17">
        <v>38</v>
      </c>
      <c r="B56" t="s">
        <v>59</v>
      </c>
      <c r="C56">
        <v>2006</v>
      </c>
      <c r="D56" s="13" t="s">
        <v>17</v>
      </c>
      <c r="E56" t="s">
        <v>60</v>
      </c>
      <c r="F56" s="3"/>
      <c r="G56" s="3">
        <f t="shared" si="8"/>
        <v>-66</v>
      </c>
      <c r="H56" s="3"/>
      <c r="I56" s="3"/>
      <c r="J56" s="3"/>
      <c r="K56" s="3">
        <f t="shared" si="9"/>
        <v>0</v>
      </c>
      <c r="L56" s="3" t="s">
        <v>182</v>
      </c>
    </row>
    <row r="57" spans="1:12">
      <c r="A57" s="17">
        <v>39</v>
      </c>
      <c r="B57" s="12" t="s">
        <v>91</v>
      </c>
      <c r="C57" s="4">
        <v>2006</v>
      </c>
      <c r="D57" s="13" t="s">
        <v>24</v>
      </c>
      <c r="E57" t="s">
        <v>44</v>
      </c>
      <c r="F57" s="3"/>
      <c r="G57" s="3">
        <f t="shared" si="8"/>
        <v>-66</v>
      </c>
      <c r="H57" s="3"/>
      <c r="I57" s="3"/>
      <c r="J57" s="3"/>
      <c r="K57" s="3">
        <f t="shared" si="9"/>
        <v>0</v>
      </c>
      <c r="L57" s="3" t="s">
        <v>182</v>
      </c>
    </row>
    <row r="58" spans="1:12">
      <c r="A58" s="17">
        <v>40</v>
      </c>
      <c r="B58" s="23" t="s">
        <v>92</v>
      </c>
      <c r="C58" s="17">
        <v>2005</v>
      </c>
      <c r="D58" s="13" t="s">
        <v>24</v>
      </c>
      <c r="E58" s="23" t="s">
        <v>93</v>
      </c>
      <c r="F58" s="3"/>
      <c r="G58" s="3">
        <f t="shared" si="8"/>
        <v>-66</v>
      </c>
      <c r="H58" s="3"/>
      <c r="I58" s="3"/>
      <c r="J58" s="3"/>
      <c r="K58" s="3">
        <f t="shared" si="9"/>
        <v>0</v>
      </c>
      <c r="L58" s="3" t="s">
        <v>182</v>
      </c>
    </row>
    <row r="59" spans="1:12">
      <c r="A59" s="17">
        <v>41</v>
      </c>
      <c r="B59" s="12" t="s">
        <v>94</v>
      </c>
      <c r="C59" s="4">
        <v>2006</v>
      </c>
      <c r="D59" s="13" t="s">
        <v>24</v>
      </c>
      <c r="E59" s="13" t="s">
        <v>18</v>
      </c>
      <c r="F59" s="3"/>
      <c r="G59" s="3">
        <f t="shared" si="8"/>
        <v>-66</v>
      </c>
      <c r="H59" s="3"/>
      <c r="I59" s="3"/>
      <c r="J59" s="3"/>
      <c r="K59" s="3">
        <f t="shared" si="9"/>
        <v>0</v>
      </c>
      <c r="L59" s="3" t="s">
        <v>182</v>
      </c>
    </row>
    <row r="60" spans="1:12">
      <c r="A60" s="17">
        <v>42</v>
      </c>
      <c r="B60" s="23" t="s">
        <v>90</v>
      </c>
      <c r="C60" s="17">
        <v>2005</v>
      </c>
      <c r="D60" s="13" t="s">
        <v>15</v>
      </c>
      <c r="F60" s="3"/>
      <c r="G60" s="3">
        <f t="shared" si="8"/>
        <v>-66</v>
      </c>
      <c r="H60" s="3"/>
      <c r="I60" s="3"/>
      <c r="J60" s="3"/>
      <c r="K60" s="3">
        <f t="shared" si="9"/>
        <v>0</v>
      </c>
      <c r="L60" s="3" t="s">
        <v>182</v>
      </c>
    </row>
    <row r="61" spans="1:12">
      <c r="A61" s="17">
        <v>43</v>
      </c>
      <c r="B61" t="s">
        <v>89</v>
      </c>
      <c r="C61" s="3">
        <v>2005</v>
      </c>
      <c r="D61" s="13" t="s">
        <v>17</v>
      </c>
      <c r="E61" s="2" t="s">
        <v>65</v>
      </c>
      <c r="F61" s="3">
        <v>24.5</v>
      </c>
      <c r="G61" s="3">
        <f t="shared" si="8"/>
        <v>22.199999999999996</v>
      </c>
      <c r="H61" s="3">
        <v>13.5</v>
      </c>
      <c r="I61" s="3">
        <v>14</v>
      </c>
      <c r="J61" s="3">
        <v>13.5</v>
      </c>
      <c r="K61" s="3">
        <f t="shared" si="9"/>
        <v>41</v>
      </c>
      <c r="L61" s="3">
        <f t="shared" ref="L61:L70" si="10">SUM(G61+K61)</f>
        <v>63.199999999999996</v>
      </c>
    </row>
    <row r="62" spans="1:12">
      <c r="A62" s="17">
        <v>44</v>
      </c>
      <c r="B62" s="12" t="s">
        <v>88</v>
      </c>
      <c r="C62" s="4">
        <v>2005</v>
      </c>
      <c r="D62" s="13" t="s">
        <v>24</v>
      </c>
      <c r="E62" s="13" t="s">
        <v>75</v>
      </c>
      <c r="F62" s="3"/>
      <c r="G62" s="3">
        <f t="shared" si="8"/>
        <v>-66</v>
      </c>
      <c r="H62" s="3"/>
      <c r="I62" s="3"/>
      <c r="J62" s="3"/>
      <c r="K62" s="3">
        <f t="shared" si="9"/>
        <v>0</v>
      </c>
      <c r="L62" s="3" t="s">
        <v>182</v>
      </c>
    </row>
    <row r="63" spans="1:12">
      <c r="A63" s="17">
        <v>45</v>
      </c>
      <c r="B63" s="12" t="s">
        <v>85</v>
      </c>
      <c r="C63" s="4">
        <v>2005</v>
      </c>
      <c r="D63" s="13" t="s">
        <v>17</v>
      </c>
      <c r="E63" s="13" t="s">
        <v>86</v>
      </c>
      <c r="F63" s="3"/>
      <c r="G63" s="3">
        <f t="shared" si="8"/>
        <v>-66</v>
      </c>
      <c r="H63" s="3"/>
      <c r="I63" s="3"/>
      <c r="J63" s="3"/>
      <c r="K63" s="3">
        <f t="shared" si="9"/>
        <v>0</v>
      </c>
      <c r="L63" s="3" t="s">
        <v>182</v>
      </c>
    </row>
    <row r="64" spans="1:12">
      <c r="A64" s="17">
        <v>46</v>
      </c>
      <c r="B64" s="12" t="s">
        <v>84</v>
      </c>
      <c r="C64" s="4">
        <v>2006</v>
      </c>
      <c r="D64" s="13" t="s">
        <v>83</v>
      </c>
      <c r="F64" s="3">
        <v>28</v>
      </c>
      <c r="G64" s="3">
        <f t="shared" si="8"/>
        <v>34.799999999999997</v>
      </c>
      <c r="H64" s="3">
        <v>16</v>
      </c>
      <c r="I64" s="3">
        <v>15.5</v>
      </c>
      <c r="J64" s="3">
        <v>15.5</v>
      </c>
      <c r="K64" s="3">
        <f t="shared" si="9"/>
        <v>47</v>
      </c>
      <c r="L64" s="3">
        <f t="shared" si="10"/>
        <v>81.8</v>
      </c>
    </row>
    <row r="65" spans="1:12">
      <c r="A65" s="17">
        <v>47</v>
      </c>
      <c r="B65" s="12" t="s">
        <v>87</v>
      </c>
      <c r="C65" s="4">
        <v>2005</v>
      </c>
      <c r="D65" s="13" t="s">
        <v>26</v>
      </c>
      <c r="E65" s="23" t="s">
        <v>79</v>
      </c>
      <c r="F65" s="3">
        <v>29</v>
      </c>
      <c r="G65" s="3">
        <f t="shared" si="8"/>
        <v>38.4</v>
      </c>
      <c r="H65" s="3">
        <v>16.5</v>
      </c>
      <c r="I65" s="3">
        <v>16.5</v>
      </c>
      <c r="J65" s="3">
        <v>16</v>
      </c>
      <c r="K65" s="3">
        <f t="shared" si="9"/>
        <v>49</v>
      </c>
      <c r="L65" s="3">
        <f t="shared" si="10"/>
        <v>87.4</v>
      </c>
    </row>
    <row r="66" spans="1:12">
      <c r="A66" s="17">
        <v>48</v>
      </c>
      <c r="B66" s="12" t="s">
        <v>82</v>
      </c>
      <c r="C66" s="4">
        <v>2006</v>
      </c>
      <c r="D66" s="13" t="s">
        <v>83</v>
      </c>
      <c r="F66" s="3">
        <v>24</v>
      </c>
      <c r="G66" s="3">
        <f t="shared" si="8"/>
        <v>20.399999999999999</v>
      </c>
      <c r="H66" s="3">
        <v>14.5</v>
      </c>
      <c r="I66" s="3">
        <v>15</v>
      </c>
      <c r="J66" s="3">
        <v>15</v>
      </c>
      <c r="K66" s="3">
        <f t="shared" si="9"/>
        <v>44.5</v>
      </c>
      <c r="L66" s="3">
        <f t="shared" si="10"/>
        <v>64.900000000000006</v>
      </c>
    </row>
    <row r="67" spans="1:12">
      <c r="A67" s="17">
        <v>49</v>
      </c>
      <c r="B67" s="12" t="s">
        <v>80</v>
      </c>
      <c r="C67" s="4">
        <v>2005</v>
      </c>
      <c r="D67" s="13" t="s">
        <v>17</v>
      </c>
      <c r="E67" s="13" t="s">
        <v>81</v>
      </c>
      <c r="F67" s="3">
        <v>26.5</v>
      </c>
      <c r="G67" s="3">
        <f t="shared" si="8"/>
        <v>29.4</v>
      </c>
      <c r="H67" s="3">
        <v>14.5</v>
      </c>
      <c r="I67" s="3">
        <v>15</v>
      </c>
      <c r="J67" s="3">
        <v>14.5</v>
      </c>
      <c r="K67" s="3">
        <f t="shared" si="9"/>
        <v>44</v>
      </c>
      <c r="L67" s="3">
        <f t="shared" si="10"/>
        <v>73.400000000000006</v>
      </c>
    </row>
    <row r="68" spans="1:12">
      <c r="A68" s="17">
        <v>50</v>
      </c>
      <c r="B68" s="12" t="s">
        <v>76</v>
      </c>
      <c r="C68" s="4">
        <v>2005</v>
      </c>
      <c r="D68" s="13" t="s">
        <v>15</v>
      </c>
      <c r="F68" s="3">
        <v>30.5</v>
      </c>
      <c r="G68" s="3">
        <f t="shared" si="8"/>
        <v>43.8</v>
      </c>
      <c r="H68" s="3">
        <v>16.5</v>
      </c>
      <c r="I68" s="3">
        <v>16.5</v>
      </c>
      <c r="J68" s="3">
        <v>16.5</v>
      </c>
      <c r="K68" s="3">
        <f t="shared" si="9"/>
        <v>49.5</v>
      </c>
      <c r="L68" s="3">
        <f t="shared" si="10"/>
        <v>93.3</v>
      </c>
    </row>
    <row r="69" spans="1:12">
      <c r="A69" s="17">
        <v>51</v>
      </c>
      <c r="B69" s="12" t="s">
        <v>74</v>
      </c>
      <c r="C69" s="4">
        <v>2005</v>
      </c>
      <c r="D69" s="13" t="s">
        <v>24</v>
      </c>
      <c r="E69" s="13" t="s">
        <v>75</v>
      </c>
      <c r="F69" s="3">
        <v>29.5</v>
      </c>
      <c r="G69" s="3">
        <f t="shared" si="8"/>
        <v>40.200000000000003</v>
      </c>
      <c r="H69" s="3">
        <v>13</v>
      </c>
      <c r="I69" s="3">
        <v>13.5</v>
      </c>
      <c r="J69" s="3">
        <v>13.5</v>
      </c>
      <c r="K69" s="3">
        <f t="shared" si="9"/>
        <v>40</v>
      </c>
      <c r="L69" s="3">
        <f t="shared" si="10"/>
        <v>80.2</v>
      </c>
    </row>
    <row r="70" spans="1:12">
      <c r="A70" s="17">
        <v>52</v>
      </c>
      <c r="B70" s="12" t="s">
        <v>78</v>
      </c>
      <c r="C70" s="4">
        <v>2005</v>
      </c>
      <c r="D70" s="13" t="s">
        <v>26</v>
      </c>
      <c r="E70" s="23" t="s">
        <v>79</v>
      </c>
      <c r="F70" s="3">
        <v>23.5</v>
      </c>
      <c r="G70" s="3">
        <f t="shared" si="8"/>
        <v>18.600000000000001</v>
      </c>
      <c r="H70" s="3">
        <v>14</v>
      </c>
      <c r="I70" s="3">
        <v>14</v>
      </c>
      <c r="J70" s="3">
        <v>14.5</v>
      </c>
      <c r="K70" s="3">
        <f t="shared" si="9"/>
        <v>42.5</v>
      </c>
      <c r="L70" s="3">
        <f t="shared" si="10"/>
        <v>61.1</v>
      </c>
    </row>
    <row r="71" spans="1:12">
      <c r="A71" s="17">
        <v>53</v>
      </c>
      <c r="B71" s="12" t="s">
        <v>73</v>
      </c>
      <c r="C71" s="4">
        <v>2006</v>
      </c>
      <c r="D71" s="13" t="s">
        <v>15</v>
      </c>
      <c r="F71" s="3">
        <v>32.5</v>
      </c>
      <c r="G71" s="3">
        <f t="shared" ref="G71:G76" si="11">60+((F71-35)*3.6)</f>
        <v>51</v>
      </c>
      <c r="H71" s="3">
        <v>17</v>
      </c>
      <c r="I71" s="3">
        <v>16.5</v>
      </c>
      <c r="J71" s="3">
        <v>16.5</v>
      </c>
      <c r="K71" s="3">
        <f t="shared" ref="K71:K76" si="12">SUM(H71:J71)</f>
        <v>50</v>
      </c>
      <c r="L71" s="3">
        <f t="shared" ref="L71:L76" si="13">SUM(G71+K71)</f>
        <v>101</v>
      </c>
    </row>
    <row r="72" spans="1:12">
      <c r="A72" s="17">
        <v>54</v>
      </c>
      <c r="B72" s="12" t="s">
        <v>77</v>
      </c>
      <c r="C72" s="4">
        <v>2006</v>
      </c>
      <c r="D72" s="13" t="s">
        <v>15</v>
      </c>
      <c r="F72" s="3">
        <v>27</v>
      </c>
      <c r="G72" s="3">
        <f t="shared" si="11"/>
        <v>31.2</v>
      </c>
      <c r="H72" s="3">
        <v>16</v>
      </c>
      <c r="I72" s="3">
        <v>16</v>
      </c>
      <c r="J72" s="3">
        <v>16</v>
      </c>
      <c r="K72" s="3">
        <f t="shared" si="12"/>
        <v>48</v>
      </c>
      <c r="L72" s="3">
        <f t="shared" si="13"/>
        <v>79.2</v>
      </c>
    </row>
    <row r="73" spans="1:12">
      <c r="A73" s="17">
        <v>55</v>
      </c>
      <c r="B73" s="12" t="s">
        <v>72</v>
      </c>
      <c r="C73" s="4">
        <v>2006</v>
      </c>
      <c r="D73" s="13" t="s">
        <v>24</v>
      </c>
      <c r="E73" s="13" t="s">
        <v>20</v>
      </c>
      <c r="F73" s="3">
        <v>31.5</v>
      </c>
      <c r="G73" s="3">
        <f t="shared" si="11"/>
        <v>47.4</v>
      </c>
      <c r="H73" s="3">
        <v>16.5</v>
      </c>
      <c r="I73" s="3">
        <v>16.5</v>
      </c>
      <c r="J73" s="3">
        <v>16.5</v>
      </c>
      <c r="K73" s="3">
        <f t="shared" si="12"/>
        <v>49.5</v>
      </c>
      <c r="L73" s="3">
        <f t="shared" si="13"/>
        <v>96.9</v>
      </c>
    </row>
    <row r="74" spans="1:12">
      <c r="A74" s="17">
        <v>56</v>
      </c>
      <c r="B74" s="12" t="s">
        <v>71</v>
      </c>
      <c r="C74" s="4">
        <v>2005</v>
      </c>
      <c r="D74" s="13" t="s">
        <v>12</v>
      </c>
      <c r="E74" s="13" t="s">
        <v>13</v>
      </c>
      <c r="F74" s="3">
        <v>30</v>
      </c>
      <c r="G74" s="3">
        <f t="shared" si="11"/>
        <v>42</v>
      </c>
      <c r="H74" s="3">
        <v>16</v>
      </c>
      <c r="I74" s="3">
        <v>16.5</v>
      </c>
      <c r="J74" s="3">
        <v>16</v>
      </c>
      <c r="K74" s="3">
        <f t="shared" si="12"/>
        <v>48.5</v>
      </c>
      <c r="L74" s="3">
        <f t="shared" si="13"/>
        <v>90.5</v>
      </c>
    </row>
    <row r="75" spans="1:12">
      <c r="A75" s="17">
        <v>57</v>
      </c>
      <c r="B75" s="12" t="s">
        <v>70</v>
      </c>
      <c r="C75" s="4">
        <v>2005</v>
      </c>
      <c r="D75" s="13" t="s">
        <v>15</v>
      </c>
      <c r="E75" s="4"/>
      <c r="F75" s="3">
        <v>32</v>
      </c>
      <c r="G75" s="3">
        <f t="shared" si="11"/>
        <v>49.2</v>
      </c>
      <c r="H75" s="3">
        <v>17</v>
      </c>
      <c r="I75" s="3">
        <v>16.5</v>
      </c>
      <c r="J75" s="3">
        <v>16.5</v>
      </c>
      <c r="K75" s="3">
        <f t="shared" si="12"/>
        <v>50</v>
      </c>
      <c r="L75" s="3">
        <f t="shared" si="13"/>
        <v>99.2</v>
      </c>
    </row>
    <row r="76" spans="1:12">
      <c r="A76" s="17">
        <v>58</v>
      </c>
      <c r="B76" s="12" t="s">
        <v>68</v>
      </c>
      <c r="C76" s="4">
        <v>2006</v>
      </c>
      <c r="D76" s="13" t="s">
        <v>24</v>
      </c>
      <c r="E76" s="13" t="s">
        <v>69</v>
      </c>
      <c r="F76" s="3">
        <v>32.5</v>
      </c>
      <c r="G76" s="3">
        <f t="shared" si="11"/>
        <v>51</v>
      </c>
      <c r="H76" s="3">
        <v>17.5</v>
      </c>
      <c r="I76" s="3">
        <v>17</v>
      </c>
      <c r="J76" s="3">
        <v>17.5</v>
      </c>
      <c r="K76" s="3">
        <f t="shared" si="12"/>
        <v>52</v>
      </c>
      <c r="L76" s="3">
        <f t="shared" si="13"/>
        <v>103</v>
      </c>
    </row>
    <row r="77" spans="1:12">
      <c r="A77" s="17"/>
      <c r="B77" s="12"/>
      <c r="C77" s="4"/>
      <c r="D77" s="13"/>
      <c r="E77" s="13"/>
      <c r="F77" s="3"/>
      <c r="G77" s="3"/>
      <c r="H77" s="3"/>
      <c r="I77" s="3"/>
      <c r="J77" s="3"/>
      <c r="K77" s="3"/>
      <c r="L77" s="3"/>
    </row>
    <row r="78" spans="1:12">
      <c r="A78" s="5" t="s">
        <v>95</v>
      </c>
      <c r="B78" s="5"/>
      <c r="C78" s="5" t="s">
        <v>67</v>
      </c>
      <c r="D78" s="13"/>
      <c r="E78" s="13"/>
      <c r="F78" s="3"/>
      <c r="G78" s="3"/>
      <c r="H78" s="3"/>
      <c r="I78" s="3"/>
      <c r="J78" s="3"/>
      <c r="K78" s="3"/>
      <c r="L78" s="3"/>
    </row>
    <row r="79" spans="1:12">
      <c r="A79" s="17"/>
      <c r="B79" s="12"/>
      <c r="C79" s="4"/>
      <c r="D79" s="13"/>
      <c r="E79" s="13"/>
      <c r="F79" s="3"/>
      <c r="G79" s="3"/>
      <c r="H79" s="3"/>
      <c r="I79" s="3"/>
      <c r="J79" s="3"/>
      <c r="K79" s="3"/>
      <c r="L79" s="3"/>
    </row>
    <row r="80" spans="1:12">
      <c r="A80" s="3" t="s">
        <v>2</v>
      </c>
      <c r="B80" s="3" t="s">
        <v>3</v>
      </c>
      <c r="C80" s="3" t="s">
        <v>159</v>
      </c>
      <c r="D80" s="3" t="s">
        <v>5</v>
      </c>
      <c r="F80" s="3" t="s">
        <v>160</v>
      </c>
      <c r="G80" s="3" t="s">
        <v>161</v>
      </c>
      <c r="H80" s="3" t="s">
        <v>162</v>
      </c>
      <c r="I80" s="3" t="s">
        <v>163</v>
      </c>
      <c r="J80" s="3" t="s">
        <v>164</v>
      </c>
      <c r="K80" s="3" t="s">
        <v>165</v>
      </c>
      <c r="L80" s="3" t="s">
        <v>166</v>
      </c>
    </row>
    <row r="81" spans="1:12">
      <c r="A81" s="4">
        <v>59</v>
      </c>
      <c r="B81" s="12" t="s">
        <v>96</v>
      </c>
      <c r="C81" s="4">
        <v>2003</v>
      </c>
      <c r="D81" s="13" t="s">
        <v>15</v>
      </c>
      <c r="F81" s="3">
        <v>27</v>
      </c>
      <c r="G81" s="3">
        <f t="shared" ref="G81" si="14">60+((F81-35)*3.6)</f>
        <v>31.2</v>
      </c>
      <c r="H81" s="3">
        <v>15.5</v>
      </c>
      <c r="I81" s="3">
        <v>16</v>
      </c>
      <c r="J81" s="3">
        <v>15.5</v>
      </c>
      <c r="K81" s="3">
        <f t="shared" ref="K81" si="15">SUM(H81:J81)</f>
        <v>47</v>
      </c>
      <c r="L81" s="3">
        <f t="shared" ref="L81" si="16">SUM(G81+K81)</f>
        <v>78.2</v>
      </c>
    </row>
    <row r="82" spans="1:12">
      <c r="A82" s="3"/>
      <c r="C82" s="3"/>
      <c r="D82" s="3"/>
      <c r="F82" s="3"/>
      <c r="G82" s="3"/>
      <c r="H82" s="3"/>
      <c r="I82" s="3"/>
      <c r="J82" s="3"/>
      <c r="K82" s="3"/>
      <c r="L82" s="3"/>
    </row>
    <row r="83" spans="1:12">
      <c r="A83" s="3"/>
      <c r="C83" s="3"/>
      <c r="D83" s="3"/>
      <c r="F83" s="3"/>
      <c r="G83" s="3"/>
      <c r="H83" s="3"/>
      <c r="I83" s="3"/>
      <c r="J83" s="3"/>
      <c r="K83" s="3"/>
      <c r="L83" s="3"/>
    </row>
    <row r="84" spans="1:12">
      <c r="F84" s="3"/>
      <c r="G84" s="3"/>
      <c r="H84" s="3"/>
      <c r="I84" s="3"/>
      <c r="J84" s="3"/>
      <c r="K84" s="3"/>
      <c r="L84" s="3"/>
    </row>
    <row r="85" spans="1:12">
      <c r="A85" s="5" t="s">
        <v>97</v>
      </c>
      <c r="B85" s="5"/>
      <c r="C85" s="5" t="s">
        <v>98</v>
      </c>
      <c r="F85" s="3"/>
      <c r="G85" s="3"/>
      <c r="H85" s="3"/>
      <c r="I85" s="3"/>
      <c r="J85" s="3"/>
      <c r="K85" s="3"/>
      <c r="L85" s="3"/>
    </row>
    <row r="86" spans="1:12">
      <c r="A86" s="3" t="s">
        <v>2</v>
      </c>
      <c r="B86" s="3" t="s">
        <v>3</v>
      </c>
      <c r="C86" s="3" t="s">
        <v>159</v>
      </c>
      <c r="D86" s="3" t="s">
        <v>5</v>
      </c>
      <c r="F86" s="3" t="s">
        <v>160</v>
      </c>
      <c r="G86" s="3" t="s">
        <v>161</v>
      </c>
      <c r="H86" s="3" t="s">
        <v>162</v>
      </c>
      <c r="I86" s="3" t="s">
        <v>163</v>
      </c>
      <c r="J86" s="3" t="s">
        <v>164</v>
      </c>
      <c r="K86" s="3" t="s">
        <v>165</v>
      </c>
      <c r="L86" s="3" t="s">
        <v>166</v>
      </c>
    </row>
    <row r="87" spans="1:12">
      <c r="A87" s="4">
        <v>61</v>
      </c>
      <c r="G87" s="36">
        <f t="shared" ref="G87:G105" si="17">60+((F87-35)*3.6)</f>
        <v>-66</v>
      </c>
      <c r="J87" s="3"/>
      <c r="K87" s="3">
        <f t="shared" ref="K87:K105" si="18">SUM(H87:J87)</f>
        <v>0</v>
      </c>
      <c r="L87" s="3" t="s">
        <v>182</v>
      </c>
    </row>
    <row r="88" spans="1:12">
      <c r="A88" s="4">
        <v>62</v>
      </c>
      <c r="G88" s="36">
        <f t="shared" si="17"/>
        <v>-66</v>
      </c>
      <c r="J88" s="3"/>
      <c r="K88" s="3">
        <f t="shared" si="18"/>
        <v>0</v>
      </c>
      <c r="L88" s="3" t="s">
        <v>182</v>
      </c>
    </row>
    <row r="89" spans="1:12">
      <c r="A89" s="4">
        <v>63</v>
      </c>
      <c r="G89" s="36">
        <f t="shared" si="17"/>
        <v>-66</v>
      </c>
      <c r="J89" s="3"/>
      <c r="K89" s="3">
        <f t="shared" si="18"/>
        <v>0</v>
      </c>
      <c r="L89" s="31" t="s">
        <v>182</v>
      </c>
    </row>
    <row r="90" spans="1:12">
      <c r="A90" s="4">
        <v>64</v>
      </c>
      <c r="G90" s="36">
        <f t="shared" si="17"/>
        <v>-66</v>
      </c>
      <c r="J90" s="3"/>
      <c r="K90" s="3">
        <f t="shared" si="18"/>
        <v>0</v>
      </c>
      <c r="L90" s="3" t="s">
        <v>182</v>
      </c>
    </row>
    <row r="91" spans="1:12">
      <c r="A91" s="4">
        <v>65</v>
      </c>
      <c r="B91" s="23" t="s">
        <v>115</v>
      </c>
      <c r="C91" s="17">
        <v>2004</v>
      </c>
      <c r="D91" s="13" t="s">
        <v>17</v>
      </c>
      <c r="E91" s="23" t="s">
        <v>79</v>
      </c>
      <c r="F91" s="18">
        <v>27.5</v>
      </c>
      <c r="G91" s="36">
        <f t="shared" si="17"/>
        <v>33</v>
      </c>
      <c r="H91" s="3">
        <v>10.5</v>
      </c>
      <c r="I91">
        <v>10.5</v>
      </c>
      <c r="J91" s="3">
        <v>10</v>
      </c>
      <c r="K91" s="3">
        <f t="shared" si="18"/>
        <v>31</v>
      </c>
      <c r="L91" s="3">
        <f t="shared" ref="L91:L105" si="19">SUM(G91+K91)</f>
        <v>64</v>
      </c>
    </row>
    <row r="92" spans="1:12">
      <c r="A92" s="4">
        <v>66</v>
      </c>
      <c r="B92" s="12" t="s">
        <v>114</v>
      </c>
      <c r="C92" s="4">
        <v>2003</v>
      </c>
      <c r="D92" s="13" t="s">
        <v>17</v>
      </c>
      <c r="E92" s="13" t="s">
        <v>20</v>
      </c>
      <c r="F92" s="24">
        <v>30.5</v>
      </c>
      <c r="G92" s="36">
        <f t="shared" si="17"/>
        <v>43.8</v>
      </c>
      <c r="H92" s="4">
        <v>16.5</v>
      </c>
      <c r="I92">
        <v>17</v>
      </c>
      <c r="J92" s="3">
        <v>16</v>
      </c>
      <c r="K92" s="3">
        <f t="shared" si="18"/>
        <v>49.5</v>
      </c>
      <c r="L92" s="3">
        <f t="shared" si="19"/>
        <v>93.3</v>
      </c>
    </row>
    <row r="93" spans="1:12">
      <c r="A93" s="4">
        <v>67</v>
      </c>
      <c r="B93" s="12" t="s">
        <v>113</v>
      </c>
      <c r="C93" s="4">
        <v>2003</v>
      </c>
      <c r="D93" s="13" t="s">
        <v>12</v>
      </c>
      <c r="E93" s="13" t="s">
        <v>13</v>
      </c>
      <c r="F93" s="3">
        <v>31</v>
      </c>
      <c r="G93" s="36">
        <f t="shared" si="17"/>
        <v>45.6</v>
      </c>
      <c r="H93" s="3">
        <v>16</v>
      </c>
      <c r="I93">
        <v>16</v>
      </c>
      <c r="J93" s="3">
        <v>15.5</v>
      </c>
      <c r="K93" s="3">
        <f t="shared" si="18"/>
        <v>47.5</v>
      </c>
      <c r="L93" s="3">
        <f t="shared" si="19"/>
        <v>93.1</v>
      </c>
    </row>
    <row r="94" spans="1:12">
      <c r="A94" s="4">
        <v>68</v>
      </c>
      <c r="B94" s="12" t="s">
        <v>111</v>
      </c>
      <c r="C94" s="4">
        <v>2003</v>
      </c>
      <c r="D94" s="13" t="s">
        <v>26</v>
      </c>
      <c r="E94" s="13" t="s">
        <v>112</v>
      </c>
      <c r="F94" s="24">
        <v>31</v>
      </c>
      <c r="G94" s="36">
        <f t="shared" si="17"/>
        <v>45.6</v>
      </c>
      <c r="H94" s="4">
        <v>16</v>
      </c>
      <c r="I94">
        <v>16.5</v>
      </c>
      <c r="J94" s="3">
        <v>16</v>
      </c>
      <c r="K94" s="3">
        <f t="shared" si="18"/>
        <v>48.5</v>
      </c>
      <c r="L94" s="3">
        <f t="shared" si="19"/>
        <v>94.1</v>
      </c>
    </row>
    <row r="95" spans="1:12">
      <c r="A95" s="4">
        <v>69</v>
      </c>
      <c r="B95" s="12" t="s">
        <v>110</v>
      </c>
      <c r="C95" s="4">
        <v>2003</v>
      </c>
      <c r="D95" s="13" t="s">
        <v>15</v>
      </c>
      <c r="F95" s="4">
        <v>31.5</v>
      </c>
      <c r="G95" s="36">
        <f t="shared" si="17"/>
        <v>47.4</v>
      </c>
      <c r="H95" s="3">
        <v>17</v>
      </c>
      <c r="I95">
        <v>17</v>
      </c>
      <c r="J95" s="3">
        <v>17</v>
      </c>
      <c r="K95" s="3">
        <f t="shared" si="18"/>
        <v>51</v>
      </c>
      <c r="L95" s="3">
        <f t="shared" si="19"/>
        <v>98.4</v>
      </c>
    </row>
    <row r="96" spans="1:12">
      <c r="A96" s="4">
        <v>70</v>
      </c>
      <c r="B96" s="12" t="s">
        <v>108</v>
      </c>
      <c r="C96" s="4">
        <v>2003</v>
      </c>
      <c r="D96" s="13" t="s">
        <v>15</v>
      </c>
      <c r="F96" s="18">
        <v>34.5</v>
      </c>
      <c r="G96" s="36">
        <f t="shared" si="17"/>
        <v>58.2</v>
      </c>
      <c r="H96" s="3">
        <v>16.5</v>
      </c>
      <c r="I96">
        <v>17</v>
      </c>
      <c r="J96" s="3">
        <v>16.5</v>
      </c>
      <c r="K96" s="3">
        <f t="shared" si="18"/>
        <v>50</v>
      </c>
      <c r="L96" s="3">
        <f t="shared" si="19"/>
        <v>108.2</v>
      </c>
    </row>
    <row r="97" spans="1:12">
      <c r="A97" s="4">
        <v>71</v>
      </c>
      <c r="B97" s="12" t="s">
        <v>109</v>
      </c>
      <c r="C97" s="4">
        <v>2004</v>
      </c>
      <c r="D97" s="13" t="s">
        <v>15</v>
      </c>
      <c r="F97" s="4">
        <v>31</v>
      </c>
      <c r="G97" s="36">
        <f t="shared" si="17"/>
        <v>45.6</v>
      </c>
      <c r="H97" s="4">
        <v>16.5</v>
      </c>
      <c r="I97">
        <v>16.5</v>
      </c>
      <c r="J97" s="3">
        <v>16.5</v>
      </c>
      <c r="K97" s="3">
        <f t="shared" si="18"/>
        <v>49.5</v>
      </c>
      <c r="L97" s="3">
        <f t="shared" si="19"/>
        <v>95.1</v>
      </c>
    </row>
    <row r="98" spans="1:12">
      <c r="A98" s="4">
        <v>72</v>
      </c>
      <c r="B98" s="12" t="s">
        <v>90</v>
      </c>
      <c r="C98" s="4">
        <v>2003</v>
      </c>
      <c r="D98" s="13" t="s">
        <v>15</v>
      </c>
      <c r="F98" s="3">
        <v>29.5</v>
      </c>
      <c r="G98" s="36">
        <f t="shared" si="17"/>
        <v>40.200000000000003</v>
      </c>
      <c r="H98" s="3">
        <v>16</v>
      </c>
      <c r="I98">
        <v>16</v>
      </c>
      <c r="J98" s="3">
        <v>16</v>
      </c>
      <c r="K98" s="3">
        <f t="shared" si="18"/>
        <v>48</v>
      </c>
      <c r="L98" s="3">
        <f t="shared" si="19"/>
        <v>88.2</v>
      </c>
    </row>
    <row r="99" spans="1:12">
      <c r="A99" s="4">
        <v>73</v>
      </c>
      <c r="B99" s="12" t="s">
        <v>107</v>
      </c>
      <c r="C99" s="4">
        <v>2004</v>
      </c>
      <c r="D99" s="13" t="s">
        <v>12</v>
      </c>
      <c r="E99" s="4"/>
      <c r="F99" s="3">
        <v>28</v>
      </c>
      <c r="G99" s="36">
        <f t="shared" si="17"/>
        <v>34.799999999999997</v>
      </c>
      <c r="H99" s="3">
        <v>15.5</v>
      </c>
      <c r="I99">
        <v>15</v>
      </c>
      <c r="J99" s="3">
        <v>15.5</v>
      </c>
      <c r="K99" s="3">
        <f t="shared" si="18"/>
        <v>46</v>
      </c>
      <c r="L99" s="3">
        <f t="shared" si="19"/>
        <v>80.8</v>
      </c>
    </row>
    <row r="100" spans="1:12">
      <c r="A100" s="4">
        <v>74</v>
      </c>
      <c r="B100" s="12" t="s">
        <v>106</v>
      </c>
      <c r="C100" s="4">
        <v>2004</v>
      </c>
      <c r="D100" s="13" t="s">
        <v>24</v>
      </c>
      <c r="E100" s="23" t="s">
        <v>79</v>
      </c>
      <c r="F100" s="4">
        <v>30</v>
      </c>
      <c r="G100" s="36">
        <f t="shared" si="17"/>
        <v>42</v>
      </c>
      <c r="H100" s="3">
        <v>16.5</v>
      </c>
      <c r="I100">
        <v>16.5</v>
      </c>
      <c r="J100" s="3">
        <v>16.5</v>
      </c>
      <c r="K100" s="3">
        <f t="shared" si="18"/>
        <v>49.5</v>
      </c>
      <c r="L100" s="3">
        <f t="shared" si="19"/>
        <v>91.5</v>
      </c>
    </row>
    <row r="101" spans="1:12">
      <c r="A101" s="4">
        <v>75</v>
      </c>
      <c r="B101" s="12" t="s">
        <v>105</v>
      </c>
      <c r="C101" s="4">
        <v>2003</v>
      </c>
      <c r="D101" s="13" t="s">
        <v>15</v>
      </c>
      <c r="F101" s="4">
        <v>32</v>
      </c>
      <c r="G101" s="36">
        <f t="shared" si="17"/>
        <v>49.2</v>
      </c>
      <c r="H101" s="3">
        <v>17</v>
      </c>
      <c r="I101">
        <v>17</v>
      </c>
      <c r="J101" s="3">
        <v>16.5</v>
      </c>
      <c r="K101" s="3">
        <f t="shared" si="18"/>
        <v>50.5</v>
      </c>
      <c r="L101" s="3">
        <f t="shared" si="19"/>
        <v>99.7</v>
      </c>
    </row>
    <row r="102" spans="1:12">
      <c r="A102" s="4">
        <v>76</v>
      </c>
      <c r="B102" s="12" t="s">
        <v>104</v>
      </c>
      <c r="C102" s="4">
        <v>2003</v>
      </c>
      <c r="D102" s="13" t="s">
        <v>103</v>
      </c>
      <c r="F102" s="4">
        <v>29</v>
      </c>
      <c r="G102" s="36">
        <f t="shared" si="17"/>
        <v>38.4</v>
      </c>
      <c r="H102" s="3">
        <v>16</v>
      </c>
      <c r="I102">
        <v>16</v>
      </c>
      <c r="J102" s="3">
        <v>16</v>
      </c>
      <c r="K102" s="3">
        <f t="shared" si="18"/>
        <v>48</v>
      </c>
      <c r="L102" s="3">
        <f t="shared" si="19"/>
        <v>86.4</v>
      </c>
    </row>
    <row r="103" spans="1:12">
      <c r="A103" s="4">
        <v>77</v>
      </c>
      <c r="B103" s="12" t="s">
        <v>102</v>
      </c>
      <c r="C103" s="4">
        <v>2003</v>
      </c>
      <c r="D103" s="13" t="s">
        <v>103</v>
      </c>
      <c r="E103" s="4"/>
      <c r="F103" s="4">
        <v>34</v>
      </c>
      <c r="G103" s="36">
        <f t="shared" si="17"/>
        <v>56.4</v>
      </c>
      <c r="H103" s="3">
        <v>16.5</v>
      </c>
      <c r="I103">
        <v>16.5</v>
      </c>
      <c r="J103" s="3">
        <v>16.5</v>
      </c>
      <c r="K103" s="3">
        <f t="shared" si="18"/>
        <v>49.5</v>
      </c>
      <c r="L103" s="3">
        <f t="shared" si="19"/>
        <v>105.9</v>
      </c>
    </row>
    <row r="104" spans="1:12">
      <c r="A104" s="4">
        <v>78</v>
      </c>
      <c r="B104" s="12" t="s">
        <v>101</v>
      </c>
      <c r="C104" s="4">
        <v>2003</v>
      </c>
      <c r="D104" s="13" t="s">
        <v>24</v>
      </c>
      <c r="E104" s="13" t="s">
        <v>18</v>
      </c>
      <c r="F104" s="4">
        <v>33.5</v>
      </c>
      <c r="G104" s="36">
        <f t="shared" si="17"/>
        <v>54.6</v>
      </c>
      <c r="H104" s="3">
        <v>17</v>
      </c>
      <c r="I104">
        <v>17</v>
      </c>
      <c r="J104" s="3">
        <v>17</v>
      </c>
      <c r="K104" s="3">
        <f t="shared" si="18"/>
        <v>51</v>
      </c>
      <c r="L104" s="3">
        <f t="shared" si="19"/>
        <v>105.6</v>
      </c>
    </row>
    <row r="105" spans="1:12">
      <c r="A105" s="4">
        <v>79</v>
      </c>
      <c r="B105" s="12" t="s">
        <v>99</v>
      </c>
      <c r="C105" s="4">
        <v>2004</v>
      </c>
      <c r="D105" s="13" t="s">
        <v>24</v>
      </c>
      <c r="E105" s="13" t="s">
        <v>100</v>
      </c>
      <c r="F105" s="4">
        <v>33.5</v>
      </c>
      <c r="G105" s="36">
        <f t="shared" si="17"/>
        <v>54.6</v>
      </c>
      <c r="H105" s="4">
        <v>17.5</v>
      </c>
      <c r="I105">
        <v>17.5</v>
      </c>
      <c r="J105" s="3">
        <v>17.5</v>
      </c>
      <c r="K105" s="3">
        <f t="shared" si="18"/>
        <v>52.5</v>
      </c>
      <c r="L105" s="3">
        <f t="shared" si="19"/>
        <v>107.1</v>
      </c>
    </row>
    <row r="106" spans="1:12">
      <c r="F106" s="3"/>
      <c r="G106" s="3"/>
      <c r="H106" s="3"/>
      <c r="I106" s="3"/>
      <c r="J106" s="3"/>
      <c r="K106" s="3"/>
      <c r="L106" s="3"/>
    </row>
    <row r="107" spans="1:12">
      <c r="A107" s="5" t="s">
        <v>169</v>
      </c>
      <c r="F107" s="3"/>
      <c r="G107" s="3"/>
      <c r="H107" s="3"/>
      <c r="I107" s="3"/>
      <c r="J107" s="3"/>
      <c r="K107" s="3"/>
      <c r="L107" s="3"/>
    </row>
    <row r="108" spans="1:12">
      <c r="A108" s="3" t="s">
        <v>2</v>
      </c>
      <c r="B108" s="3" t="s">
        <v>3</v>
      </c>
      <c r="C108" s="3" t="s">
        <v>159</v>
      </c>
      <c r="D108" s="3" t="s">
        <v>5</v>
      </c>
      <c r="F108" s="3" t="s">
        <v>160</v>
      </c>
      <c r="G108" s="3" t="s">
        <v>161</v>
      </c>
      <c r="H108" s="3" t="s">
        <v>162</v>
      </c>
      <c r="I108" s="3" t="s">
        <v>163</v>
      </c>
      <c r="J108" s="3" t="s">
        <v>164</v>
      </c>
      <c r="K108" s="3" t="s">
        <v>165</v>
      </c>
      <c r="L108" s="3" t="s">
        <v>166</v>
      </c>
    </row>
    <row r="109" spans="1:12">
      <c r="A109" s="4">
        <v>81</v>
      </c>
      <c r="B109" s="12" t="s">
        <v>140</v>
      </c>
      <c r="C109" s="4">
        <v>2002</v>
      </c>
      <c r="D109" s="13" t="s">
        <v>15</v>
      </c>
      <c r="E109" s="29"/>
      <c r="F109" s="3">
        <v>49.5</v>
      </c>
      <c r="G109" s="3">
        <f t="shared" ref="G109:G113" si="20">60+((F109-65)*2.4)</f>
        <v>22.800000000000004</v>
      </c>
      <c r="H109" s="3">
        <v>15.5</v>
      </c>
      <c r="I109" s="3">
        <v>15.5</v>
      </c>
      <c r="J109" s="3">
        <v>16</v>
      </c>
      <c r="K109" s="3">
        <f t="shared" ref="K109:K113" si="21">SUM(H109:J109)</f>
        <v>47</v>
      </c>
      <c r="L109" s="3">
        <f t="shared" ref="L109:L113" si="22">SUM(G109+K109)</f>
        <v>69.800000000000011</v>
      </c>
    </row>
    <row r="110" spans="1:12">
      <c r="A110" s="4">
        <v>82</v>
      </c>
      <c r="B110" s="12" t="s">
        <v>139</v>
      </c>
      <c r="C110" s="4">
        <v>2002</v>
      </c>
      <c r="D110" s="13" t="s">
        <v>15</v>
      </c>
      <c r="E110" s="29"/>
      <c r="F110" s="3">
        <v>40</v>
      </c>
      <c r="G110" s="3">
        <f t="shared" si="20"/>
        <v>0</v>
      </c>
      <c r="H110" s="3">
        <v>14</v>
      </c>
      <c r="I110" s="3">
        <v>15</v>
      </c>
      <c r="J110" s="3">
        <v>14</v>
      </c>
      <c r="K110" s="3">
        <f t="shared" si="21"/>
        <v>43</v>
      </c>
      <c r="L110" s="3">
        <f t="shared" si="22"/>
        <v>43</v>
      </c>
    </row>
    <row r="111" spans="1:12">
      <c r="A111" s="4">
        <v>83</v>
      </c>
      <c r="B111" s="12" t="s">
        <v>138</v>
      </c>
      <c r="C111" s="4">
        <v>2001</v>
      </c>
      <c r="D111" s="13" t="s">
        <v>15</v>
      </c>
      <c r="F111" s="3"/>
      <c r="G111" s="3">
        <f t="shared" si="20"/>
        <v>-96</v>
      </c>
      <c r="H111" s="3"/>
      <c r="I111" s="3"/>
      <c r="J111" s="3"/>
      <c r="K111" s="3">
        <f t="shared" si="21"/>
        <v>0</v>
      </c>
      <c r="L111" s="3" t="s">
        <v>182</v>
      </c>
    </row>
    <row r="112" spans="1:12">
      <c r="A112" s="4">
        <v>84</v>
      </c>
      <c r="B112" s="25" t="s">
        <v>141</v>
      </c>
      <c r="C112" s="26">
        <v>1997</v>
      </c>
      <c r="D112" s="13" t="s">
        <v>15</v>
      </c>
      <c r="E112" t="s">
        <v>63</v>
      </c>
      <c r="F112" s="3"/>
      <c r="G112" s="3">
        <f t="shared" si="20"/>
        <v>-96</v>
      </c>
      <c r="H112" s="3"/>
      <c r="I112" s="3"/>
      <c r="J112" s="3"/>
      <c r="K112" s="3">
        <f t="shared" si="21"/>
        <v>0</v>
      </c>
      <c r="L112" s="3" t="s">
        <v>182</v>
      </c>
    </row>
    <row r="113" spans="1:12">
      <c r="A113" s="4">
        <v>85</v>
      </c>
      <c r="B113" s="25" t="s">
        <v>142</v>
      </c>
      <c r="C113" s="4">
        <v>2000</v>
      </c>
      <c r="D113" s="13" t="s">
        <v>15</v>
      </c>
      <c r="E113" t="s">
        <v>63</v>
      </c>
      <c r="F113" s="3">
        <v>59.5</v>
      </c>
      <c r="G113" s="3">
        <f t="shared" si="20"/>
        <v>46.8</v>
      </c>
      <c r="H113" s="3">
        <v>17</v>
      </c>
      <c r="I113" s="3">
        <v>16.5</v>
      </c>
      <c r="J113" s="3">
        <v>16.5</v>
      </c>
      <c r="K113" s="3">
        <f t="shared" si="21"/>
        <v>50</v>
      </c>
      <c r="L113" s="3">
        <f t="shared" si="22"/>
        <v>96.8</v>
      </c>
    </row>
    <row r="116" spans="1:12">
      <c r="A116" s="5" t="s">
        <v>180</v>
      </c>
      <c r="E116" t="s">
        <v>183</v>
      </c>
      <c r="F116" s="3"/>
      <c r="G116" s="3"/>
      <c r="H116" s="3"/>
      <c r="I116" s="3"/>
      <c r="J116" s="3"/>
      <c r="K116" s="3"/>
      <c r="L116" s="3"/>
    </row>
    <row r="117" spans="1:12">
      <c r="A117" s="3" t="s">
        <v>2</v>
      </c>
      <c r="B117" s="3" t="s">
        <v>3</v>
      </c>
      <c r="C117" s="3" t="s">
        <v>159</v>
      </c>
      <c r="D117" s="3" t="s">
        <v>5</v>
      </c>
      <c r="F117" s="3" t="s">
        <v>160</v>
      </c>
      <c r="G117" s="3" t="s">
        <v>161</v>
      </c>
      <c r="H117" s="3" t="s">
        <v>162</v>
      </c>
      <c r="I117" s="3" t="s">
        <v>163</v>
      </c>
      <c r="J117" s="3" t="s">
        <v>164</v>
      </c>
      <c r="K117" s="3" t="s">
        <v>165</v>
      </c>
      <c r="L117" s="3" t="s">
        <v>166</v>
      </c>
    </row>
    <row r="118" spans="1:12">
      <c r="A118">
        <v>91</v>
      </c>
      <c r="B118" t="s">
        <v>147</v>
      </c>
      <c r="C118">
        <v>2001</v>
      </c>
      <c r="D118" t="s">
        <v>12</v>
      </c>
      <c r="E118" t="s">
        <v>148</v>
      </c>
      <c r="F118" s="3">
        <v>57</v>
      </c>
      <c r="G118" s="3">
        <f t="shared" ref="G118:G129" si="23">60+((F118-65)*2.4)</f>
        <v>40.799999999999997</v>
      </c>
      <c r="H118" s="3">
        <v>16.5</v>
      </c>
      <c r="I118" s="3">
        <v>17</v>
      </c>
      <c r="J118" s="3">
        <v>17</v>
      </c>
      <c r="K118" s="3">
        <f t="shared" ref="K118:K129" si="24">SUM(H118:J118)</f>
        <v>50.5</v>
      </c>
      <c r="L118" s="3">
        <f t="shared" ref="L118:L129" si="25">SUM(G118+K118)</f>
        <v>91.3</v>
      </c>
    </row>
    <row r="119" spans="1:12">
      <c r="A119">
        <v>92</v>
      </c>
      <c r="B119" s="12" t="s">
        <v>136</v>
      </c>
      <c r="C119" s="4">
        <v>2002</v>
      </c>
      <c r="D119" s="13" t="s">
        <v>26</v>
      </c>
      <c r="E119" s="13" t="s">
        <v>121</v>
      </c>
      <c r="F119" s="3">
        <v>51</v>
      </c>
      <c r="G119" s="3">
        <f t="shared" si="23"/>
        <v>26.4</v>
      </c>
      <c r="H119" s="3">
        <v>15.5</v>
      </c>
      <c r="I119" s="3">
        <v>16</v>
      </c>
      <c r="J119" s="3">
        <v>16</v>
      </c>
      <c r="K119" s="3">
        <f t="shared" si="24"/>
        <v>47.5</v>
      </c>
      <c r="L119" s="31">
        <f t="shared" si="25"/>
        <v>73.900000000000006</v>
      </c>
    </row>
    <row r="120" spans="1:12">
      <c r="A120">
        <v>93</v>
      </c>
      <c r="B120" s="12" t="s">
        <v>135</v>
      </c>
      <c r="C120" s="4">
        <v>2002</v>
      </c>
      <c r="D120" s="13" t="s">
        <v>15</v>
      </c>
      <c r="F120" s="3"/>
      <c r="G120" s="3">
        <f t="shared" si="23"/>
        <v>-96</v>
      </c>
      <c r="H120" s="3"/>
      <c r="I120" s="3"/>
      <c r="J120" s="3"/>
      <c r="K120" s="3">
        <f t="shared" si="24"/>
        <v>0</v>
      </c>
      <c r="L120" s="31" t="s">
        <v>182</v>
      </c>
    </row>
    <row r="121" spans="1:12">
      <c r="A121">
        <v>94</v>
      </c>
      <c r="B121" s="12" t="s">
        <v>134</v>
      </c>
      <c r="C121" s="4">
        <v>2002</v>
      </c>
      <c r="D121" s="13" t="s">
        <v>26</v>
      </c>
      <c r="E121" s="13" t="s">
        <v>121</v>
      </c>
      <c r="F121" s="3">
        <v>57.5</v>
      </c>
      <c r="G121" s="3">
        <f t="shared" si="23"/>
        <v>42</v>
      </c>
      <c r="H121" s="3">
        <v>16.5</v>
      </c>
      <c r="I121" s="3">
        <v>17</v>
      </c>
      <c r="J121" s="3">
        <v>17</v>
      </c>
      <c r="K121" s="3">
        <f t="shared" si="24"/>
        <v>50.5</v>
      </c>
      <c r="L121" s="3">
        <f t="shared" si="25"/>
        <v>92.5</v>
      </c>
    </row>
    <row r="122" spans="1:12">
      <c r="A122">
        <v>95</v>
      </c>
      <c r="B122" s="13" t="s">
        <v>133</v>
      </c>
      <c r="C122" s="4">
        <v>2002</v>
      </c>
      <c r="D122" s="13" t="s">
        <v>24</v>
      </c>
      <c r="E122" s="13" t="s">
        <v>121</v>
      </c>
      <c r="F122" s="3">
        <v>49.5</v>
      </c>
      <c r="G122" s="3">
        <f t="shared" si="23"/>
        <v>22.800000000000004</v>
      </c>
      <c r="H122" s="3">
        <v>14.5</v>
      </c>
      <c r="I122" s="3">
        <v>14.5</v>
      </c>
      <c r="J122" s="3">
        <v>14.5</v>
      </c>
      <c r="K122" s="3">
        <f t="shared" si="24"/>
        <v>43.5</v>
      </c>
      <c r="L122" s="3">
        <f t="shared" si="25"/>
        <v>66.300000000000011</v>
      </c>
    </row>
    <row r="123" spans="1:12">
      <c r="A123">
        <v>96</v>
      </c>
      <c r="B123" s="12" t="s">
        <v>132</v>
      </c>
      <c r="C123" s="4">
        <v>2002</v>
      </c>
      <c r="D123" s="13" t="s">
        <v>15</v>
      </c>
      <c r="F123" s="3">
        <v>51.5</v>
      </c>
      <c r="G123" s="3">
        <f t="shared" si="23"/>
        <v>27.6</v>
      </c>
      <c r="H123" s="3">
        <v>15.5</v>
      </c>
      <c r="I123" s="3">
        <v>15</v>
      </c>
      <c r="J123" s="3">
        <v>16</v>
      </c>
      <c r="K123" s="3">
        <f t="shared" si="24"/>
        <v>46.5</v>
      </c>
      <c r="L123" s="3">
        <f t="shared" si="25"/>
        <v>74.099999999999994</v>
      </c>
    </row>
    <row r="124" spans="1:12">
      <c r="A124">
        <v>97</v>
      </c>
      <c r="B124" s="12" t="s">
        <v>130</v>
      </c>
      <c r="C124" s="4">
        <v>2002</v>
      </c>
      <c r="D124" s="13" t="s">
        <v>15</v>
      </c>
      <c r="F124" s="3">
        <v>54.5</v>
      </c>
      <c r="G124" s="3">
        <f t="shared" si="23"/>
        <v>34.799999999999997</v>
      </c>
      <c r="H124" s="3">
        <v>16.5</v>
      </c>
      <c r="I124" s="3">
        <v>16.5</v>
      </c>
      <c r="J124" s="3">
        <v>16</v>
      </c>
      <c r="K124" s="3">
        <f t="shared" si="24"/>
        <v>49</v>
      </c>
      <c r="L124" s="3">
        <f t="shared" si="25"/>
        <v>83.8</v>
      </c>
    </row>
    <row r="125" spans="1:12">
      <c r="A125">
        <v>98</v>
      </c>
      <c r="B125" s="12" t="s">
        <v>131</v>
      </c>
      <c r="C125" s="4">
        <v>2002</v>
      </c>
      <c r="D125" s="13" t="s">
        <v>24</v>
      </c>
      <c r="E125" s="13" t="s">
        <v>121</v>
      </c>
      <c r="F125" s="3">
        <v>57</v>
      </c>
      <c r="G125" s="3">
        <f t="shared" si="23"/>
        <v>40.799999999999997</v>
      </c>
      <c r="H125" s="3">
        <v>16.5</v>
      </c>
      <c r="I125" s="3">
        <v>17</v>
      </c>
      <c r="J125" s="3">
        <v>17</v>
      </c>
      <c r="K125" s="3">
        <f t="shared" si="24"/>
        <v>50.5</v>
      </c>
      <c r="L125" s="3">
        <f t="shared" si="25"/>
        <v>91.3</v>
      </c>
    </row>
    <row r="126" spans="1:12">
      <c r="A126">
        <v>99</v>
      </c>
      <c r="B126" s="12" t="s">
        <v>129</v>
      </c>
      <c r="C126" s="4">
        <v>2002</v>
      </c>
      <c r="D126" s="13" t="s">
        <v>26</v>
      </c>
      <c r="E126" s="13" t="s">
        <v>121</v>
      </c>
      <c r="F126" s="3"/>
      <c r="G126" s="3">
        <f t="shared" si="23"/>
        <v>-96</v>
      </c>
      <c r="H126" s="3"/>
      <c r="I126" s="3"/>
      <c r="J126" s="3"/>
      <c r="K126" s="3">
        <f t="shared" si="24"/>
        <v>0</v>
      </c>
      <c r="L126" s="3" t="s">
        <v>182</v>
      </c>
    </row>
    <row r="127" spans="1:12">
      <c r="A127">
        <v>100</v>
      </c>
      <c r="B127" s="12" t="s">
        <v>128</v>
      </c>
      <c r="C127" s="4">
        <v>2002</v>
      </c>
      <c r="D127" s="13" t="s">
        <v>103</v>
      </c>
      <c r="F127" s="3">
        <v>54</v>
      </c>
      <c r="G127" s="3">
        <f t="shared" si="23"/>
        <v>33.6</v>
      </c>
      <c r="H127" s="3">
        <v>16</v>
      </c>
      <c r="I127" s="3">
        <v>16.5</v>
      </c>
      <c r="J127" s="3">
        <v>16.5</v>
      </c>
      <c r="K127" s="3">
        <f t="shared" si="24"/>
        <v>49</v>
      </c>
      <c r="L127" s="3">
        <f t="shared" si="25"/>
        <v>82.6</v>
      </c>
    </row>
    <row r="128" spans="1:12">
      <c r="A128">
        <v>101</v>
      </c>
      <c r="B128" t="s">
        <v>127</v>
      </c>
      <c r="C128">
        <v>2001</v>
      </c>
      <c r="D128" t="s">
        <v>15</v>
      </c>
      <c r="E128" s="13" t="s">
        <v>121</v>
      </c>
      <c r="F128" s="3">
        <v>57</v>
      </c>
      <c r="G128" s="3">
        <f t="shared" si="23"/>
        <v>40.799999999999997</v>
      </c>
      <c r="H128" s="3">
        <v>16</v>
      </c>
      <c r="I128" s="3">
        <v>16</v>
      </c>
      <c r="J128" s="3">
        <v>16.5</v>
      </c>
      <c r="K128" s="3">
        <f t="shared" si="24"/>
        <v>48.5</v>
      </c>
      <c r="L128" s="3">
        <f t="shared" si="25"/>
        <v>89.3</v>
      </c>
    </row>
    <row r="129" spans="1:12">
      <c r="A129">
        <v>102</v>
      </c>
      <c r="B129" s="12" t="s">
        <v>126</v>
      </c>
      <c r="C129" s="4">
        <v>2001</v>
      </c>
      <c r="D129" s="13" t="s">
        <v>12</v>
      </c>
      <c r="E129" s="13" t="s">
        <v>121</v>
      </c>
      <c r="F129" s="3">
        <v>56</v>
      </c>
      <c r="G129" s="3">
        <f t="shared" si="23"/>
        <v>38.400000000000006</v>
      </c>
      <c r="H129" s="3">
        <v>16.5</v>
      </c>
      <c r="I129" s="3">
        <v>16.5</v>
      </c>
      <c r="J129" s="3">
        <v>16.5</v>
      </c>
      <c r="K129" s="3">
        <f t="shared" si="24"/>
        <v>49.5</v>
      </c>
      <c r="L129" s="3">
        <f t="shared" si="25"/>
        <v>87.9</v>
      </c>
    </row>
    <row r="130" spans="1:12">
      <c r="A130">
        <v>103</v>
      </c>
      <c r="B130" s="12" t="s">
        <v>125</v>
      </c>
      <c r="C130" s="4">
        <v>2001</v>
      </c>
      <c r="D130" s="13" t="s">
        <v>15</v>
      </c>
      <c r="E130" s="4"/>
      <c r="F130" s="28"/>
      <c r="G130" s="28">
        <f t="shared" ref="G130:G136" si="26">60+((F130-65)*2.4)</f>
        <v>-96</v>
      </c>
      <c r="H130" s="28"/>
      <c r="I130" s="28"/>
      <c r="J130" s="28"/>
      <c r="K130" s="28">
        <f t="shared" ref="K130:K136" si="27">SUM(H130:J130)</f>
        <v>0</v>
      </c>
      <c r="L130" s="28" t="s">
        <v>182</v>
      </c>
    </row>
    <row r="131" spans="1:12">
      <c r="A131">
        <v>104</v>
      </c>
      <c r="B131" s="12" t="s">
        <v>122</v>
      </c>
      <c r="C131" s="4">
        <v>2001</v>
      </c>
      <c r="D131" s="13" t="s">
        <v>15</v>
      </c>
      <c r="F131" s="28">
        <v>52</v>
      </c>
      <c r="G131" s="28">
        <f t="shared" si="26"/>
        <v>28.8</v>
      </c>
      <c r="H131" s="28">
        <v>16</v>
      </c>
      <c r="I131" s="28">
        <v>16</v>
      </c>
      <c r="J131" s="28">
        <v>17</v>
      </c>
      <c r="K131" s="28">
        <f t="shared" si="27"/>
        <v>49</v>
      </c>
      <c r="L131" s="28">
        <f t="shared" ref="L131:L136" si="28">SUM(G131+K131)</f>
        <v>77.8</v>
      </c>
    </row>
    <row r="132" spans="1:12">
      <c r="A132">
        <v>105</v>
      </c>
      <c r="B132" s="12" t="s">
        <v>123</v>
      </c>
      <c r="C132" s="4">
        <v>2002</v>
      </c>
      <c r="D132" s="13" t="s">
        <v>24</v>
      </c>
      <c r="E132" s="13" t="s">
        <v>124</v>
      </c>
      <c r="F132" s="28">
        <v>59</v>
      </c>
      <c r="G132" s="28">
        <f t="shared" si="26"/>
        <v>45.6</v>
      </c>
      <c r="H132" s="28">
        <v>17</v>
      </c>
      <c r="I132" s="28">
        <v>16.5</v>
      </c>
      <c r="J132" s="28">
        <v>17.5</v>
      </c>
      <c r="K132" s="28">
        <f t="shared" si="27"/>
        <v>51</v>
      </c>
      <c r="L132" s="28">
        <f t="shared" si="28"/>
        <v>96.6</v>
      </c>
    </row>
    <row r="133" spans="1:12">
      <c r="A133">
        <v>106</v>
      </c>
      <c r="B133" s="12" t="s">
        <v>120</v>
      </c>
      <c r="C133" s="4">
        <v>2002</v>
      </c>
      <c r="D133" s="13" t="s">
        <v>24</v>
      </c>
      <c r="E133" s="13" t="s">
        <v>121</v>
      </c>
      <c r="F133" s="28">
        <v>58.5</v>
      </c>
      <c r="G133" s="28">
        <f t="shared" si="26"/>
        <v>44.4</v>
      </c>
      <c r="H133" s="28">
        <v>16.5</v>
      </c>
      <c r="I133" s="28">
        <v>16.5</v>
      </c>
      <c r="J133" s="28">
        <v>16.5</v>
      </c>
      <c r="K133" s="28">
        <f t="shared" si="27"/>
        <v>49.5</v>
      </c>
      <c r="L133" s="28">
        <f t="shared" si="28"/>
        <v>93.9</v>
      </c>
    </row>
    <row r="134" spans="1:12">
      <c r="A134">
        <v>107</v>
      </c>
      <c r="B134" s="12" t="s">
        <v>119</v>
      </c>
      <c r="C134" s="4">
        <v>2001</v>
      </c>
      <c r="D134" s="13" t="s">
        <v>103</v>
      </c>
      <c r="F134" s="28">
        <v>60.5</v>
      </c>
      <c r="G134" s="28">
        <f t="shared" si="26"/>
        <v>49.2</v>
      </c>
      <c r="H134" s="28">
        <v>17</v>
      </c>
      <c r="I134" s="28">
        <v>17</v>
      </c>
      <c r="J134" s="28">
        <v>17</v>
      </c>
      <c r="K134" s="28">
        <f t="shared" si="27"/>
        <v>51</v>
      </c>
      <c r="L134" s="28">
        <f t="shared" si="28"/>
        <v>100.2</v>
      </c>
    </row>
    <row r="135" spans="1:12">
      <c r="A135">
        <v>108</v>
      </c>
      <c r="B135" s="12" t="s">
        <v>118</v>
      </c>
      <c r="C135" s="4">
        <v>2001</v>
      </c>
      <c r="D135" s="13" t="s">
        <v>15</v>
      </c>
      <c r="E135" s="4"/>
      <c r="F135" s="28">
        <v>59.5</v>
      </c>
      <c r="G135" s="28">
        <f t="shared" si="26"/>
        <v>46.8</v>
      </c>
      <c r="H135" s="28">
        <v>17</v>
      </c>
      <c r="I135" s="28">
        <v>16.5</v>
      </c>
      <c r="J135" s="28">
        <v>17</v>
      </c>
      <c r="K135" s="28">
        <f t="shared" si="27"/>
        <v>50.5</v>
      </c>
      <c r="L135" s="28">
        <f t="shared" si="28"/>
        <v>97.3</v>
      </c>
    </row>
    <row r="136" spans="1:12">
      <c r="A136">
        <v>109</v>
      </c>
      <c r="B136" s="12" t="s">
        <v>117</v>
      </c>
      <c r="C136" s="4">
        <v>2001</v>
      </c>
      <c r="D136" s="13" t="s">
        <v>15</v>
      </c>
      <c r="E136" s="3"/>
      <c r="F136" s="28">
        <v>62</v>
      </c>
      <c r="G136" s="28">
        <f t="shared" si="26"/>
        <v>52.8</v>
      </c>
      <c r="H136" s="28">
        <v>16</v>
      </c>
      <c r="I136" s="28">
        <v>16.5</v>
      </c>
      <c r="J136" s="28">
        <v>16.5</v>
      </c>
      <c r="K136" s="28">
        <f t="shared" si="27"/>
        <v>49</v>
      </c>
      <c r="L136" s="28">
        <f t="shared" si="28"/>
        <v>101.8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opLeftCell="A22" workbookViewId="0">
      <selection activeCell="K3" sqref="K3"/>
    </sheetView>
  </sheetViews>
  <sheetFormatPr defaultRowHeight="15"/>
  <cols>
    <col min="1" max="1" width="4.85546875" customWidth="1"/>
    <col min="2" max="2" width="19" customWidth="1"/>
    <col min="3" max="3" width="5.7109375" customWidth="1"/>
    <col min="4" max="4" width="12" customWidth="1"/>
    <col min="5" max="5" width="15.140625" customWidth="1"/>
  </cols>
  <sheetData>
    <row r="1" spans="1:12">
      <c r="B1" s="45" t="s">
        <v>167</v>
      </c>
      <c r="C1" s="45"/>
      <c r="D1" s="45"/>
      <c r="F1" s="28"/>
      <c r="G1" s="28"/>
      <c r="H1" s="28"/>
      <c r="I1" s="28"/>
      <c r="J1" s="28"/>
      <c r="K1" s="28"/>
      <c r="L1" s="28"/>
    </row>
    <row r="2" spans="1:12">
      <c r="B2" s="45" t="s">
        <v>151</v>
      </c>
      <c r="C2" s="45"/>
      <c r="D2" s="45"/>
      <c r="F2" s="28"/>
      <c r="G2" s="28"/>
      <c r="H2" s="28"/>
      <c r="I2" s="28"/>
      <c r="J2" s="28"/>
      <c r="K2" s="28"/>
      <c r="L2" s="28"/>
    </row>
    <row r="3" spans="1:12">
      <c r="B3" t="s">
        <v>168</v>
      </c>
      <c r="C3" t="s">
        <v>152</v>
      </c>
      <c r="F3" s="28"/>
      <c r="G3" s="28"/>
      <c r="H3" s="28"/>
      <c r="I3" s="28"/>
      <c r="J3" s="28"/>
      <c r="K3" s="28"/>
      <c r="L3" s="28"/>
    </row>
    <row r="4" spans="1:12">
      <c r="E4" t="s">
        <v>153</v>
      </c>
      <c r="F4" s="28"/>
      <c r="G4" s="28"/>
      <c r="H4" s="28"/>
      <c r="I4" s="28"/>
      <c r="J4" s="28"/>
      <c r="K4" s="28"/>
      <c r="L4" s="28"/>
    </row>
    <row r="5" spans="1:12">
      <c r="A5" t="s">
        <v>154</v>
      </c>
      <c r="F5" s="28" t="s">
        <v>155</v>
      </c>
      <c r="G5" s="2" t="s">
        <v>191</v>
      </c>
      <c r="H5" s="28"/>
      <c r="I5" s="28"/>
      <c r="J5" s="28"/>
      <c r="K5" s="28"/>
      <c r="L5" s="28"/>
    </row>
    <row r="6" spans="1:12">
      <c r="F6" s="28" t="s">
        <v>156</v>
      </c>
      <c r="G6" s="2" t="s">
        <v>178</v>
      </c>
      <c r="H6" s="28"/>
      <c r="I6" s="28"/>
      <c r="J6" s="28"/>
      <c r="K6" s="28"/>
      <c r="L6" s="28"/>
    </row>
    <row r="7" spans="1:12">
      <c r="A7" t="s">
        <v>157</v>
      </c>
      <c r="F7" s="28" t="s">
        <v>158</v>
      </c>
      <c r="G7" s="2" t="s">
        <v>179</v>
      </c>
      <c r="H7" s="28"/>
      <c r="I7" s="28"/>
      <c r="J7" s="28"/>
      <c r="K7" s="28"/>
      <c r="L7" s="28"/>
    </row>
    <row r="8" spans="1:12">
      <c r="F8" s="28"/>
      <c r="G8" s="28"/>
      <c r="H8" s="28"/>
      <c r="I8" s="28"/>
      <c r="J8" s="28"/>
      <c r="K8" s="28"/>
      <c r="L8" s="28"/>
    </row>
    <row r="9" spans="1:12">
      <c r="F9" s="28"/>
      <c r="G9" s="28"/>
      <c r="H9" s="28"/>
      <c r="I9" s="28"/>
      <c r="J9" s="28"/>
      <c r="K9" s="28"/>
      <c r="L9" s="28"/>
    </row>
    <row r="10" spans="1:12">
      <c r="A10" s="5" t="s">
        <v>0</v>
      </c>
      <c r="B10" s="5"/>
      <c r="C10" s="5" t="s">
        <v>1</v>
      </c>
      <c r="F10" s="28"/>
      <c r="G10" s="28"/>
      <c r="H10" s="28"/>
      <c r="I10" s="28"/>
      <c r="J10" s="28"/>
      <c r="K10" s="28"/>
      <c r="L10" s="28"/>
    </row>
    <row r="11" spans="1:12">
      <c r="A11" s="28" t="s">
        <v>2</v>
      </c>
      <c r="B11" s="28" t="s">
        <v>3</v>
      </c>
      <c r="C11" s="28" t="s">
        <v>159</v>
      </c>
      <c r="D11" s="28" t="s">
        <v>5</v>
      </c>
      <c r="E11" s="28" t="s">
        <v>6</v>
      </c>
      <c r="F11" s="28" t="s">
        <v>160</v>
      </c>
      <c r="G11" s="28" t="s">
        <v>161</v>
      </c>
      <c r="H11" s="28" t="s">
        <v>162</v>
      </c>
      <c r="I11" s="28" t="s">
        <v>163</v>
      </c>
      <c r="J11" s="28" t="s">
        <v>164</v>
      </c>
      <c r="K11" s="28" t="s">
        <v>165</v>
      </c>
      <c r="L11" s="28" t="s">
        <v>166</v>
      </c>
    </row>
    <row r="12" spans="1:12">
      <c r="A12">
        <v>1</v>
      </c>
      <c r="B12" s="28"/>
      <c r="C12" s="28"/>
      <c r="D12" s="28"/>
      <c r="F12" s="28"/>
      <c r="G12" s="28">
        <f t="shared" ref="G12:G43" si="0">60+((F12-15)*5.2)</f>
        <v>-18</v>
      </c>
      <c r="H12" s="28"/>
      <c r="I12" s="28"/>
      <c r="J12" s="28"/>
      <c r="K12" s="28">
        <f t="shared" ref="K12:K43" si="1">SUM(H12:J12)</f>
        <v>0</v>
      </c>
      <c r="L12" s="32" t="s">
        <v>182</v>
      </c>
    </row>
    <row r="13" spans="1:12">
      <c r="A13">
        <v>2</v>
      </c>
      <c r="B13" s="28"/>
      <c r="C13" s="28"/>
      <c r="D13" s="28"/>
      <c r="F13" s="28"/>
      <c r="G13" s="28">
        <f t="shared" si="0"/>
        <v>-18</v>
      </c>
      <c r="H13" s="28"/>
      <c r="I13" s="28"/>
      <c r="J13" s="28"/>
      <c r="K13" s="28">
        <f t="shared" si="1"/>
        <v>0</v>
      </c>
      <c r="L13" s="28" t="s">
        <v>182</v>
      </c>
    </row>
    <row r="14" spans="1:12">
      <c r="A14">
        <v>3</v>
      </c>
      <c r="B14" s="28"/>
      <c r="C14" s="28"/>
      <c r="D14" s="28"/>
      <c r="F14" s="28"/>
      <c r="G14" s="28">
        <f t="shared" si="0"/>
        <v>-18</v>
      </c>
      <c r="H14" s="28"/>
      <c r="I14" s="28"/>
      <c r="J14" s="28"/>
      <c r="K14" s="28">
        <f t="shared" si="1"/>
        <v>0</v>
      </c>
      <c r="L14" s="28" t="s">
        <v>182</v>
      </c>
    </row>
    <row r="15" spans="1:12">
      <c r="A15">
        <v>4</v>
      </c>
      <c r="B15" s="28"/>
      <c r="C15" s="28"/>
      <c r="D15" s="28"/>
      <c r="F15" s="28"/>
      <c r="G15" s="28">
        <f>60+((F15-15)*5.2)</f>
        <v>-18</v>
      </c>
      <c r="H15" s="28"/>
      <c r="I15" s="28"/>
      <c r="J15" s="28"/>
      <c r="K15" s="28">
        <f t="shared" si="1"/>
        <v>0</v>
      </c>
      <c r="L15" s="28" t="s">
        <v>182</v>
      </c>
    </row>
    <row r="16" spans="1:12">
      <c r="A16">
        <v>5</v>
      </c>
      <c r="B16" s="12" t="s">
        <v>58</v>
      </c>
      <c r="C16" s="4">
        <v>2007</v>
      </c>
      <c r="D16" s="13" t="s">
        <v>56</v>
      </c>
      <c r="E16" s="13"/>
      <c r="F16" s="28">
        <v>12</v>
      </c>
      <c r="G16" s="28">
        <f t="shared" si="0"/>
        <v>44.4</v>
      </c>
      <c r="H16" s="28">
        <v>13</v>
      </c>
      <c r="I16" s="28">
        <v>12.5</v>
      </c>
      <c r="J16" s="28">
        <v>13</v>
      </c>
      <c r="K16" s="28">
        <f t="shared" si="1"/>
        <v>38.5</v>
      </c>
      <c r="L16" s="28">
        <f t="shared" ref="L16:L43" si="2">SUM(G16+K16)</f>
        <v>82.9</v>
      </c>
    </row>
    <row r="17" spans="1:16">
      <c r="A17">
        <v>6</v>
      </c>
      <c r="B17" t="s">
        <v>57</v>
      </c>
      <c r="C17" s="4">
        <v>2008</v>
      </c>
      <c r="D17" s="13" t="s">
        <v>56</v>
      </c>
      <c r="F17" s="28"/>
      <c r="G17" s="28">
        <f t="shared" si="0"/>
        <v>-18</v>
      </c>
      <c r="H17" s="28"/>
      <c r="I17" s="28"/>
      <c r="J17" s="28"/>
      <c r="K17" s="28">
        <f t="shared" si="1"/>
        <v>0</v>
      </c>
      <c r="L17" s="28" t="s">
        <v>182</v>
      </c>
    </row>
    <row r="18" spans="1:16">
      <c r="A18">
        <v>7</v>
      </c>
      <c r="B18" t="s">
        <v>55</v>
      </c>
      <c r="C18" s="4">
        <v>2009</v>
      </c>
      <c r="D18" s="13" t="s">
        <v>56</v>
      </c>
      <c r="F18" s="28"/>
      <c r="G18" s="28">
        <f t="shared" si="0"/>
        <v>-18</v>
      </c>
      <c r="H18" s="28"/>
      <c r="I18" s="28"/>
      <c r="J18" s="28"/>
      <c r="K18" s="28">
        <f t="shared" si="1"/>
        <v>0</v>
      </c>
      <c r="L18" s="28" t="s">
        <v>182</v>
      </c>
    </row>
    <row r="19" spans="1:16">
      <c r="A19">
        <v>8</v>
      </c>
      <c r="B19" t="s">
        <v>54</v>
      </c>
      <c r="C19">
        <v>2011</v>
      </c>
      <c r="D19" t="s">
        <v>24</v>
      </c>
      <c r="F19" s="28"/>
      <c r="G19" s="28">
        <f t="shared" si="0"/>
        <v>-18</v>
      </c>
      <c r="H19" s="28"/>
      <c r="I19" s="28"/>
      <c r="J19" s="28"/>
      <c r="K19" s="28">
        <f t="shared" si="1"/>
        <v>0</v>
      </c>
      <c r="L19" s="28" t="s">
        <v>182</v>
      </c>
    </row>
    <row r="20" spans="1:16">
      <c r="A20">
        <v>9</v>
      </c>
      <c r="B20" t="s">
        <v>52</v>
      </c>
      <c r="C20" s="28">
        <v>2007</v>
      </c>
      <c r="D20" s="13" t="s">
        <v>15</v>
      </c>
      <c r="F20" s="28"/>
      <c r="G20" s="28">
        <f t="shared" si="0"/>
        <v>-18</v>
      </c>
      <c r="H20" s="28"/>
      <c r="I20" s="28"/>
      <c r="J20" s="28"/>
      <c r="K20" s="28">
        <f t="shared" si="1"/>
        <v>0</v>
      </c>
      <c r="L20" s="28" t="s">
        <v>182</v>
      </c>
      <c r="P20" s="30"/>
    </row>
    <row r="21" spans="1:16">
      <c r="A21">
        <v>10</v>
      </c>
      <c r="B21" s="12" t="s">
        <v>53</v>
      </c>
      <c r="C21" s="4">
        <v>2008</v>
      </c>
      <c r="D21" s="13" t="s">
        <v>12</v>
      </c>
      <c r="E21" s="13" t="s">
        <v>13</v>
      </c>
      <c r="F21" s="28"/>
      <c r="G21" s="28">
        <f t="shared" si="0"/>
        <v>-18</v>
      </c>
      <c r="H21" s="28"/>
      <c r="I21" s="28"/>
      <c r="J21" s="28"/>
      <c r="K21" s="28">
        <f t="shared" si="1"/>
        <v>0</v>
      </c>
      <c r="L21" s="28" t="s">
        <v>182</v>
      </c>
    </row>
    <row r="22" spans="1:16">
      <c r="A22">
        <v>11</v>
      </c>
      <c r="B22" t="s">
        <v>50</v>
      </c>
      <c r="C22" s="4">
        <v>2008</v>
      </c>
      <c r="D22" s="13" t="s">
        <v>15</v>
      </c>
      <c r="E22" t="s">
        <v>51</v>
      </c>
      <c r="F22" s="28">
        <v>8.5</v>
      </c>
      <c r="G22" s="28">
        <f t="shared" si="0"/>
        <v>26.199999999999996</v>
      </c>
      <c r="H22" s="28">
        <v>10</v>
      </c>
      <c r="I22" s="28">
        <v>10</v>
      </c>
      <c r="J22" s="28">
        <v>10</v>
      </c>
      <c r="K22" s="28">
        <f t="shared" si="1"/>
        <v>30</v>
      </c>
      <c r="L22" s="28">
        <f t="shared" si="2"/>
        <v>56.199999999999996</v>
      </c>
    </row>
    <row r="23" spans="1:16">
      <c r="A23">
        <v>12</v>
      </c>
      <c r="B23" s="14" t="s">
        <v>48</v>
      </c>
      <c r="C23" s="15">
        <v>2007</v>
      </c>
      <c r="D23" s="16" t="s">
        <v>26</v>
      </c>
      <c r="E23" s="13" t="s">
        <v>49</v>
      </c>
      <c r="F23" s="28">
        <v>14.5</v>
      </c>
      <c r="G23" s="28">
        <f t="shared" si="0"/>
        <v>57.4</v>
      </c>
      <c r="H23" s="28">
        <v>14.5</v>
      </c>
      <c r="I23" s="28">
        <v>15</v>
      </c>
      <c r="J23" s="28">
        <v>14.5</v>
      </c>
      <c r="K23" s="28">
        <f t="shared" si="1"/>
        <v>44</v>
      </c>
      <c r="L23" s="28">
        <f t="shared" si="2"/>
        <v>101.4</v>
      </c>
    </row>
    <row r="24" spans="1:16">
      <c r="A24">
        <v>13</v>
      </c>
      <c r="B24" t="s">
        <v>47</v>
      </c>
      <c r="C24">
        <v>2009</v>
      </c>
      <c r="D24" s="13" t="s">
        <v>17</v>
      </c>
      <c r="E24" s="13" t="s">
        <v>44</v>
      </c>
      <c r="F24" s="28">
        <v>7.5</v>
      </c>
      <c r="G24" s="28">
        <f t="shared" si="0"/>
        <v>21</v>
      </c>
      <c r="H24" s="28">
        <v>10</v>
      </c>
      <c r="I24" s="28">
        <v>10</v>
      </c>
      <c r="J24" s="28">
        <v>10</v>
      </c>
      <c r="K24" s="28">
        <f t="shared" si="1"/>
        <v>30</v>
      </c>
      <c r="L24" s="28">
        <f t="shared" si="2"/>
        <v>51</v>
      </c>
    </row>
    <row r="25" spans="1:16">
      <c r="A25">
        <v>14</v>
      </c>
      <c r="B25" s="12" t="s">
        <v>46</v>
      </c>
      <c r="C25" s="4">
        <v>2007</v>
      </c>
      <c r="D25" s="13" t="s">
        <v>17</v>
      </c>
      <c r="E25" s="13" t="s">
        <v>20</v>
      </c>
      <c r="F25" s="28">
        <v>17.5</v>
      </c>
      <c r="G25" s="28">
        <f t="shared" si="0"/>
        <v>73</v>
      </c>
      <c r="H25" s="28">
        <v>17</v>
      </c>
      <c r="I25" s="28">
        <v>17</v>
      </c>
      <c r="J25" s="28">
        <v>17</v>
      </c>
      <c r="K25" s="28">
        <f t="shared" si="1"/>
        <v>51</v>
      </c>
      <c r="L25" s="28">
        <f t="shared" si="2"/>
        <v>124</v>
      </c>
    </row>
    <row r="26" spans="1:16">
      <c r="A26">
        <v>15</v>
      </c>
      <c r="B26" t="s">
        <v>45</v>
      </c>
      <c r="C26">
        <v>2008</v>
      </c>
      <c r="D26" s="13" t="s">
        <v>26</v>
      </c>
      <c r="E26" t="s">
        <v>42</v>
      </c>
      <c r="F26" s="28"/>
      <c r="G26" s="28">
        <f t="shared" si="0"/>
        <v>-18</v>
      </c>
      <c r="H26" s="28"/>
      <c r="I26" s="28"/>
      <c r="J26" s="28"/>
      <c r="K26" s="28">
        <f t="shared" si="1"/>
        <v>0</v>
      </c>
      <c r="L26" s="28" t="s">
        <v>182</v>
      </c>
    </row>
    <row r="27" spans="1:16">
      <c r="A27">
        <v>16</v>
      </c>
      <c r="B27" t="s">
        <v>43</v>
      </c>
      <c r="C27" s="28">
        <v>2008</v>
      </c>
      <c r="D27" t="s">
        <v>24</v>
      </c>
      <c r="E27" t="s">
        <v>44</v>
      </c>
      <c r="F27" s="28">
        <v>15.5</v>
      </c>
      <c r="G27" s="28">
        <f t="shared" si="0"/>
        <v>62.6</v>
      </c>
      <c r="H27" s="28">
        <v>15</v>
      </c>
      <c r="I27" s="28">
        <v>15</v>
      </c>
      <c r="J27" s="28">
        <v>15</v>
      </c>
      <c r="K27" s="28">
        <f t="shared" si="1"/>
        <v>45</v>
      </c>
      <c r="L27" s="28">
        <f t="shared" si="2"/>
        <v>107.6</v>
      </c>
    </row>
    <row r="28" spans="1:16">
      <c r="A28">
        <v>17</v>
      </c>
      <c r="B28" t="s">
        <v>41</v>
      </c>
      <c r="C28">
        <v>2007</v>
      </c>
      <c r="D28" s="13" t="s">
        <v>26</v>
      </c>
      <c r="E28" t="s">
        <v>42</v>
      </c>
      <c r="F28" s="28"/>
      <c r="G28" s="28">
        <f t="shared" si="0"/>
        <v>-18</v>
      </c>
      <c r="H28" s="28"/>
      <c r="I28" s="28"/>
      <c r="J28" s="28"/>
      <c r="K28" s="28">
        <f t="shared" si="1"/>
        <v>0</v>
      </c>
      <c r="L28" s="28" t="s">
        <v>182</v>
      </c>
    </row>
    <row r="29" spans="1:16">
      <c r="A29">
        <v>18</v>
      </c>
      <c r="B29" t="s">
        <v>40</v>
      </c>
      <c r="C29" s="15">
        <v>2008</v>
      </c>
      <c r="D29" s="13" t="s">
        <v>15</v>
      </c>
      <c r="F29" s="28">
        <v>8</v>
      </c>
      <c r="G29" s="28">
        <f t="shared" si="0"/>
        <v>23.6</v>
      </c>
      <c r="H29" s="28">
        <v>10</v>
      </c>
      <c r="I29" s="28">
        <v>10</v>
      </c>
      <c r="J29" s="28">
        <v>10</v>
      </c>
      <c r="K29" s="28">
        <f t="shared" si="1"/>
        <v>30</v>
      </c>
      <c r="L29" s="28">
        <f t="shared" si="2"/>
        <v>53.6</v>
      </c>
    </row>
    <row r="30" spans="1:16">
      <c r="A30">
        <v>19</v>
      </c>
      <c r="B30" t="s">
        <v>39</v>
      </c>
      <c r="C30" s="15">
        <v>2008</v>
      </c>
      <c r="D30" s="13" t="s">
        <v>15</v>
      </c>
      <c r="F30" s="28">
        <v>11.5</v>
      </c>
      <c r="G30" s="28">
        <f t="shared" si="0"/>
        <v>41.8</v>
      </c>
      <c r="H30" s="28">
        <v>11</v>
      </c>
      <c r="I30" s="28">
        <v>11</v>
      </c>
      <c r="J30" s="28">
        <v>10.5</v>
      </c>
      <c r="K30" s="28">
        <f t="shared" si="1"/>
        <v>32.5</v>
      </c>
      <c r="L30" s="28">
        <f t="shared" si="2"/>
        <v>74.3</v>
      </c>
    </row>
    <row r="31" spans="1:16">
      <c r="A31">
        <v>20</v>
      </c>
      <c r="B31" s="12" t="s">
        <v>37</v>
      </c>
      <c r="C31" s="4">
        <v>2008</v>
      </c>
      <c r="D31" s="13" t="s">
        <v>26</v>
      </c>
      <c r="E31" s="13" t="s">
        <v>38</v>
      </c>
      <c r="F31" s="28">
        <v>11</v>
      </c>
      <c r="G31" s="28">
        <f t="shared" si="0"/>
        <v>39.200000000000003</v>
      </c>
      <c r="H31" s="28">
        <v>11</v>
      </c>
      <c r="I31" s="28">
        <v>10.5</v>
      </c>
      <c r="J31" s="28">
        <v>11</v>
      </c>
      <c r="K31" s="28">
        <f t="shared" si="1"/>
        <v>32.5</v>
      </c>
      <c r="L31" s="28">
        <f t="shared" si="2"/>
        <v>71.7</v>
      </c>
    </row>
    <row r="32" spans="1:16">
      <c r="A32">
        <v>21</v>
      </c>
      <c r="B32" s="14" t="s">
        <v>36</v>
      </c>
      <c r="C32" s="15">
        <v>2007</v>
      </c>
      <c r="D32" s="16" t="s">
        <v>17</v>
      </c>
      <c r="E32" s="13" t="s">
        <v>20</v>
      </c>
      <c r="F32" s="28">
        <v>15.5</v>
      </c>
      <c r="G32" s="28">
        <f t="shared" si="0"/>
        <v>62.6</v>
      </c>
      <c r="H32" s="28">
        <v>11</v>
      </c>
      <c r="I32" s="28">
        <v>11.5</v>
      </c>
      <c r="J32" s="28">
        <v>11.5</v>
      </c>
      <c r="K32" s="28">
        <f t="shared" si="1"/>
        <v>34</v>
      </c>
      <c r="L32" s="28">
        <f t="shared" si="2"/>
        <v>96.6</v>
      </c>
    </row>
    <row r="33" spans="1:12">
      <c r="A33">
        <v>22</v>
      </c>
      <c r="B33" s="12" t="s">
        <v>34</v>
      </c>
      <c r="C33" s="4">
        <v>2008</v>
      </c>
      <c r="D33" s="13" t="s">
        <v>17</v>
      </c>
      <c r="E33" s="13" t="s">
        <v>35</v>
      </c>
      <c r="F33" s="28">
        <v>16</v>
      </c>
      <c r="G33" s="28">
        <f t="shared" si="0"/>
        <v>65.2</v>
      </c>
      <c r="H33" s="28">
        <v>16.5</v>
      </c>
      <c r="I33" s="28">
        <v>15.5</v>
      </c>
      <c r="J33" s="28">
        <v>16</v>
      </c>
      <c r="K33" s="28">
        <f t="shared" si="1"/>
        <v>48</v>
      </c>
      <c r="L33" s="28">
        <f t="shared" si="2"/>
        <v>113.2</v>
      </c>
    </row>
    <row r="34" spans="1:12">
      <c r="A34">
        <v>23</v>
      </c>
      <c r="B34" s="12" t="s">
        <v>32</v>
      </c>
      <c r="C34" s="4">
        <v>2007</v>
      </c>
      <c r="D34" s="13" t="s">
        <v>17</v>
      </c>
      <c r="E34" s="13" t="s">
        <v>33</v>
      </c>
      <c r="F34" s="28">
        <v>16</v>
      </c>
      <c r="G34" s="28">
        <f t="shared" si="0"/>
        <v>65.2</v>
      </c>
      <c r="H34" s="28">
        <v>16</v>
      </c>
      <c r="I34" s="28">
        <v>15.5</v>
      </c>
      <c r="J34" s="28">
        <v>16</v>
      </c>
      <c r="K34" s="28">
        <f t="shared" si="1"/>
        <v>47.5</v>
      </c>
      <c r="L34" s="28">
        <f t="shared" si="2"/>
        <v>112.7</v>
      </c>
    </row>
    <row r="35" spans="1:12">
      <c r="A35">
        <v>24</v>
      </c>
      <c r="B35" s="12" t="s">
        <v>30</v>
      </c>
      <c r="C35" s="4">
        <v>2007</v>
      </c>
      <c r="D35" s="13" t="s">
        <v>17</v>
      </c>
      <c r="E35" s="13" t="s">
        <v>31</v>
      </c>
      <c r="F35" s="28">
        <v>16.5</v>
      </c>
      <c r="G35" s="28">
        <f t="shared" si="0"/>
        <v>67.8</v>
      </c>
      <c r="H35" s="28">
        <v>16</v>
      </c>
      <c r="I35" s="28">
        <v>16</v>
      </c>
      <c r="J35" s="28">
        <v>16.5</v>
      </c>
      <c r="K35" s="28">
        <f t="shared" si="1"/>
        <v>48.5</v>
      </c>
      <c r="L35" s="28">
        <f t="shared" si="2"/>
        <v>116.3</v>
      </c>
    </row>
    <row r="36" spans="1:12">
      <c r="A36">
        <v>25</v>
      </c>
      <c r="B36" s="12" t="s">
        <v>28</v>
      </c>
      <c r="C36" s="4">
        <v>2008</v>
      </c>
      <c r="D36" s="13" t="s">
        <v>12</v>
      </c>
      <c r="E36" s="13" t="s">
        <v>29</v>
      </c>
      <c r="F36" s="28">
        <v>16</v>
      </c>
      <c r="G36" s="28">
        <f t="shared" si="0"/>
        <v>65.2</v>
      </c>
      <c r="H36" s="28">
        <v>16</v>
      </c>
      <c r="I36" s="28">
        <v>15.5</v>
      </c>
      <c r="J36" s="28">
        <v>16</v>
      </c>
      <c r="K36" s="28">
        <f t="shared" si="1"/>
        <v>47.5</v>
      </c>
      <c r="L36" s="28">
        <f t="shared" si="2"/>
        <v>112.7</v>
      </c>
    </row>
    <row r="37" spans="1:12">
      <c r="A37">
        <v>26</v>
      </c>
      <c r="B37" s="12" t="s">
        <v>25</v>
      </c>
      <c r="C37" s="4">
        <v>2007</v>
      </c>
      <c r="D37" s="13" t="s">
        <v>17</v>
      </c>
      <c r="E37" s="13" t="s">
        <v>27</v>
      </c>
      <c r="F37" s="28">
        <v>16</v>
      </c>
      <c r="G37" s="28">
        <f t="shared" si="0"/>
        <v>65.2</v>
      </c>
      <c r="H37" s="28">
        <v>16</v>
      </c>
      <c r="I37" s="28">
        <v>16</v>
      </c>
      <c r="J37" s="28">
        <v>15.5</v>
      </c>
      <c r="K37" s="28">
        <f t="shared" si="1"/>
        <v>47.5</v>
      </c>
      <c r="L37" s="28">
        <f t="shared" si="2"/>
        <v>112.7</v>
      </c>
    </row>
    <row r="38" spans="1:12">
      <c r="A38">
        <v>27</v>
      </c>
      <c r="B38" s="12" t="s">
        <v>23</v>
      </c>
      <c r="C38" s="4">
        <v>2007</v>
      </c>
      <c r="D38" s="13" t="s">
        <v>24</v>
      </c>
      <c r="E38" s="13" t="s">
        <v>18</v>
      </c>
      <c r="F38" s="28">
        <v>16.5</v>
      </c>
      <c r="G38" s="28">
        <f t="shared" si="0"/>
        <v>67.8</v>
      </c>
      <c r="H38" s="28">
        <v>13.5</v>
      </c>
      <c r="I38" s="28">
        <v>13</v>
      </c>
      <c r="J38" s="28">
        <v>14</v>
      </c>
      <c r="K38" s="28">
        <f t="shared" si="1"/>
        <v>40.5</v>
      </c>
      <c r="L38" s="28">
        <f t="shared" si="2"/>
        <v>108.3</v>
      </c>
    </row>
    <row r="39" spans="1:12">
      <c r="A39">
        <v>28</v>
      </c>
      <c r="B39" s="12" t="s">
        <v>21</v>
      </c>
      <c r="C39" s="4">
        <v>2007</v>
      </c>
      <c r="D39" s="13" t="s">
        <v>15</v>
      </c>
      <c r="E39" s="13" t="s">
        <v>22</v>
      </c>
      <c r="F39" s="28">
        <v>15.5</v>
      </c>
      <c r="G39" s="28">
        <f t="shared" si="0"/>
        <v>62.6</v>
      </c>
      <c r="H39" s="28">
        <v>15.5</v>
      </c>
      <c r="I39" s="28">
        <v>15.5</v>
      </c>
      <c r="J39" s="28">
        <v>15.5</v>
      </c>
      <c r="K39" s="28">
        <f t="shared" si="1"/>
        <v>46.5</v>
      </c>
      <c r="L39" s="28">
        <f t="shared" si="2"/>
        <v>109.1</v>
      </c>
    </row>
    <row r="40" spans="1:12">
      <c r="A40">
        <v>29</v>
      </c>
      <c r="B40" s="12" t="s">
        <v>19</v>
      </c>
      <c r="C40" s="4">
        <v>2007</v>
      </c>
      <c r="D40" s="13" t="s">
        <v>17</v>
      </c>
      <c r="E40" s="13" t="s">
        <v>20</v>
      </c>
      <c r="F40" s="28">
        <v>16.5</v>
      </c>
      <c r="G40" s="28">
        <f t="shared" si="0"/>
        <v>67.8</v>
      </c>
      <c r="H40" s="28">
        <v>16.5</v>
      </c>
      <c r="I40" s="28">
        <v>16.5</v>
      </c>
      <c r="J40" s="28">
        <v>16</v>
      </c>
      <c r="K40" s="28">
        <f t="shared" si="1"/>
        <v>49</v>
      </c>
      <c r="L40" s="28">
        <f t="shared" si="2"/>
        <v>116.8</v>
      </c>
    </row>
    <row r="41" spans="1:12">
      <c r="A41">
        <v>30</v>
      </c>
      <c r="B41" s="12" t="s">
        <v>14</v>
      </c>
      <c r="C41" s="4">
        <v>2007</v>
      </c>
      <c r="D41" s="13" t="s">
        <v>15</v>
      </c>
      <c r="E41" s="4"/>
      <c r="F41" s="28">
        <v>17</v>
      </c>
      <c r="G41" s="28">
        <f t="shared" si="0"/>
        <v>70.400000000000006</v>
      </c>
      <c r="H41" s="28">
        <v>15.5</v>
      </c>
      <c r="I41" s="28">
        <v>16</v>
      </c>
      <c r="J41" s="28">
        <v>15.5</v>
      </c>
      <c r="K41" s="28">
        <f t="shared" si="1"/>
        <v>47</v>
      </c>
      <c r="L41" s="28">
        <f t="shared" si="2"/>
        <v>117.4</v>
      </c>
    </row>
    <row r="42" spans="1:12">
      <c r="A42">
        <v>31</v>
      </c>
      <c r="B42" s="12" t="s">
        <v>16</v>
      </c>
      <c r="C42" s="4">
        <v>2008</v>
      </c>
      <c r="D42" s="13" t="s">
        <v>17</v>
      </c>
      <c r="E42" s="13" t="s">
        <v>18</v>
      </c>
      <c r="F42" s="28"/>
      <c r="G42" s="28">
        <f t="shared" si="0"/>
        <v>-18</v>
      </c>
      <c r="H42" s="28"/>
      <c r="I42" s="28"/>
      <c r="J42" s="28"/>
      <c r="K42" s="28">
        <f t="shared" si="1"/>
        <v>0</v>
      </c>
      <c r="L42" s="28" t="s">
        <v>182</v>
      </c>
    </row>
    <row r="43" spans="1:12">
      <c r="A43" s="19">
        <v>32</v>
      </c>
      <c r="B43" s="12" t="s">
        <v>11</v>
      </c>
      <c r="C43" s="4">
        <v>2007</v>
      </c>
      <c r="D43" s="13" t="s">
        <v>12</v>
      </c>
      <c r="E43" s="13" t="s">
        <v>13</v>
      </c>
      <c r="F43" s="28">
        <v>17.5</v>
      </c>
      <c r="G43" s="28">
        <f t="shared" si="0"/>
        <v>73</v>
      </c>
      <c r="H43" s="28">
        <v>16.5</v>
      </c>
      <c r="I43" s="28">
        <v>16.5</v>
      </c>
      <c r="J43" s="28">
        <v>17</v>
      </c>
      <c r="K43" s="28">
        <f t="shared" si="1"/>
        <v>50</v>
      </c>
      <c r="L43" s="28">
        <f t="shared" si="2"/>
        <v>123</v>
      </c>
    </row>
    <row r="44" spans="1:12">
      <c r="C44" s="28"/>
      <c r="D44" s="28"/>
      <c r="F44" s="28"/>
      <c r="G44" s="28"/>
      <c r="H44" s="28"/>
      <c r="I44" s="28"/>
      <c r="J44" s="28"/>
      <c r="K44" s="28"/>
      <c r="L44" s="28"/>
    </row>
    <row r="45" spans="1:12">
      <c r="F45" s="28"/>
      <c r="G45" s="28"/>
      <c r="H45" s="28"/>
      <c r="I45" s="28"/>
      <c r="J45" s="28"/>
      <c r="K45" s="28"/>
      <c r="L45" s="28"/>
    </row>
    <row r="46" spans="1:12">
      <c r="A46" s="5" t="s">
        <v>61</v>
      </c>
      <c r="B46" s="5"/>
      <c r="C46" s="5" t="s">
        <v>1</v>
      </c>
      <c r="F46" s="28"/>
      <c r="G46" s="28"/>
      <c r="H46" s="28"/>
      <c r="I46" s="28"/>
      <c r="J46" s="28"/>
      <c r="K46" s="28"/>
      <c r="L46" s="28"/>
    </row>
    <row r="47" spans="1:12">
      <c r="A47" s="28" t="s">
        <v>2</v>
      </c>
      <c r="B47" s="28" t="s">
        <v>3</v>
      </c>
      <c r="C47" s="28" t="s">
        <v>159</v>
      </c>
      <c r="D47" s="28" t="s">
        <v>5</v>
      </c>
      <c r="F47" s="28" t="s">
        <v>160</v>
      </c>
      <c r="G47" s="28" t="s">
        <v>161</v>
      </c>
      <c r="H47" s="28" t="s">
        <v>162</v>
      </c>
      <c r="I47" s="28" t="s">
        <v>163</v>
      </c>
      <c r="J47" s="28" t="s">
        <v>164</v>
      </c>
      <c r="K47" s="28" t="s">
        <v>165</v>
      </c>
      <c r="L47" s="28" t="s">
        <v>166</v>
      </c>
    </row>
    <row r="48" spans="1:12">
      <c r="A48" s="19">
        <v>33</v>
      </c>
      <c r="B48" s="12" t="s">
        <v>62</v>
      </c>
      <c r="C48" s="27">
        <v>2007</v>
      </c>
      <c r="D48" s="13" t="s">
        <v>17</v>
      </c>
      <c r="E48" t="s">
        <v>18</v>
      </c>
      <c r="F48" s="28"/>
      <c r="G48" s="28">
        <f t="shared" ref="G48:G49" si="3">60+((F48-15)*5.2)</f>
        <v>-18</v>
      </c>
      <c r="H48" s="28"/>
      <c r="I48" s="28"/>
      <c r="J48" s="28"/>
      <c r="K48" s="28">
        <f t="shared" ref="K48:K49" si="4">SUM(H48:J48)</f>
        <v>0</v>
      </c>
      <c r="L48" s="28" t="s">
        <v>182</v>
      </c>
    </row>
    <row r="49" spans="1:12">
      <c r="A49">
        <v>34</v>
      </c>
      <c r="B49" s="12" t="s">
        <v>64</v>
      </c>
      <c r="C49" s="4">
        <v>2006</v>
      </c>
      <c r="D49" s="13" t="s">
        <v>17</v>
      </c>
      <c r="E49" s="13" t="s">
        <v>65</v>
      </c>
      <c r="F49" s="28">
        <v>15</v>
      </c>
      <c r="G49" s="28">
        <f t="shared" si="3"/>
        <v>60</v>
      </c>
      <c r="H49" s="28">
        <v>15</v>
      </c>
      <c r="I49" s="28">
        <v>14.5</v>
      </c>
      <c r="J49" s="28">
        <v>15</v>
      </c>
      <c r="K49" s="28">
        <f t="shared" si="4"/>
        <v>44.5</v>
      </c>
      <c r="L49" s="28">
        <f t="shared" ref="L49" si="5">SUM(G49+K49)</f>
        <v>104.5</v>
      </c>
    </row>
    <row r="50" spans="1:12">
      <c r="A50" s="28"/>
      <c r="C50" s="28"/>
      <c r="D50" s="28"/>
      <c r="F50" s="28"/>
      <c r="G50" s="28"/>
      <c r="H50" s="28"/>
      <c r="I50" s="28"/>
      <c r="J50" s="28"/>
      <c r="K50" s="28"/>
      <c r="L50" s="28"/>
    </row>
    <row r="51" spans="1:12">
      <c r="A51" s="7" t="s">
        <v>66</v>
      </c>
      <c r="B51" s="5"/>
      <c r="C51" s="21" t="s">
        <v>67</v>
      </c>
      <c r="D51" s="28"/>
      <c r="F51" s="28"/>
      <c r="G51" s="28"/>
      <c r="H51" s="28"/>
      <c r="I51" s="28"/>
      <c r="J51" s="28"/>
      <c r="K51" s="28"/>
      <c r="L51" s="28"/>
    </row>
    <row r="52" spans="1:12">
      <c r="A52" s="28" t="s">
        <v>2</v>
      </c>
      <c r="B52" s="28" t="s">
        <v>3</v>
      </c>
      <c r="C52" s="28" t="s">
        <v>159</v>
      </c>
      <c r="D52" s="28" t="s">
        <v>5</v>
      </c>
      <c r="F52" s="28" t="s">
        <v>160</v>
      </c>
      <c r="G52" s="28" t="s">
        <v>161</v>
      </c>
      <c r="H52" s="28" t="s">
        <v>162</v>
      </c>
      <c r="I52" s="28" t="s">
        <v>163</v>
      </c>
      <c r="J52" s="28" t="s">
        <v>164</v>
      </c>
      <c r="K52" s="28" t="s">
        <v>165</v>
      </c>
      <c r="L52" s="28" t="s">
        <v>166</v>
      </c>
    </row>
    <row r="53" spans="1:12">
      <c r="A53" s="17">
        <v>35</v>
      </c>
      <c r="F53" s="28"/>
      <c r="G53" s="28">
        <f t="shared" ref="G53:G76" si="6">60+((F53-35)*3.6)</f>
        <v>-66</v>
      </c>
      <c r="H53" s="28"/>
      <c r="I53" s="28"/>
      <c r="J53" s="28"/>
      <c r="K53" s="28">
        <f t="shared" ref="K53:K76" si="7">SUM(H53:J53)</f>
        <v>0</v>
      </c>
      <c r="L53" s="28" t="s">
        <v>182</v>
      </c>
    </row>
    <row r="54" spans="1:12">
      <c r="A54" s="17">
        <v>36</v>
      </c>
      <c r="F54" s="28"/>
      <c r="G54" s="28">
        <f t="shared" si="6"/>
        <v>-66</v>
      </c>
      <c r="H54" s="28"/>
      <c r="I54" s="28"/>
      <c r="J54" s="28"/>
      <c r="K54" s="28">
        <f t="shared" si="7"/>
        <v>0</v>
      </c>
      <c r="L54" s="28" t="s">
        <v>182</v>
      </c>
    </row>
    <row r="55" spans="1:12">
      <c r="A55" s="17">
        <v>37</v>
      </c>
      <c r="F55" s="28"/>
      <c r="G55" s="28">
        <f t="shared" si="6"/>
        <v>-66</v>
      </c>
      <c r="H55" s="28"/>
      <c r="I55" s="28"/>
      <c r="J55" s="28"/>
      <c r="K55" s="28">
        <f t="shared" si="7"/>
        <v>0</v>
      </c>
      <c r="L55" s="28" t="s">
        <v>182</v>
      </c>
    </row>
    <row r="56" spans="1:12">
      <c r="A56" s="17">
        <v>38</v>
      </c>
      <c r="B56" t="s">
        <v>59</v>
      </c>
      <c r="C56">
        <v>2006</v>
      </c>
      <c r="D56" s="13" t="s">
        <v>17</v>
      </c>
      <c r="E56" t="s">
        <v>60</v>
      </c>
      <c r="F56" s="28"/>
      <c r="G56" s="28">
        <f t="shared" si="6"/>
        <v>-66</v>
      </c>
      <c r="H56" s="28"/>
      <c r="I56" s="28"/>
      <c r="J56" s="28"/>
      <c r="K56" s="28">
        <f t="shared" si="7"/>
        <v>0</v>
      </c>
      <c r="L56" s="28" t="s">
        <v>182</v>
      </c>
    </row>
    <row r="57" spans="1:12">
      <c r="A57" s="17">
        <v>39</v>
      </c>
      <c r="B57" s="12" t="s">
        <v>91</v>
      </c>
      <c r="C57" s="4">
        <v>2006</v>
      </c>
      <c r="D57" s="13" t="s">
        <v>24</v>
      </c>
      <c r="E57" t="s">
        <v>44</v>
      </c>
      <c r="F57" s="28"/>
      <c r="G57" s="28">
        <f t="shared" si="6"/>
        <v>-66</v>
      </c>
      <c r="H57" s="28"/>
      <c r="I57" s="28"/>
      <c r="J57" s="28"/>
      <c r="K57" s="28">
        <f t="shared" si="7"/>
        <v>0</v>
      </c>
      <c r="L57" s="28" t="s">
        <v>182</v>
      </c>
    </row>
    <row r="58" spans="1:12">
      <c r="A58" s="17">
        <v>40</v>
      </c>
      <c r="B58" s="23" t="s">
        <v>92</v>
      </c>
      <c r="C58" s="17">
        <v>2005</v>
      </c>
      <c r="D58" s="13" t="s">
        <v>24</v>
      </c>
      <c r="E58" s="23" t="s">
        <v>93</v>
      </c>
      <c r="F58" s="28"/>
      <c r="G58" s="28">
        <f t="shared" si="6"/>
        <v>-66</v>
      </c>
      <c r="H58" s="28"/>
      <c r="I58" s="28"/>
      <c r="J58" s="28"/>
      <c r="K58" s="28">
        <f t="shared" si="7"/>
        <v>0</v>
      </c>
      <c r="L58" s="28" t="s">
        <v>182</v>
      </c>
    </row>
    <row r="59" spans="1:12">
      <c r="A59" s="17">
        <v>41</v>
      </c>
      <c r="B59" s="12" t="s">
        <v>94</v>
      </c>
      <c r="C59" s="4">
        <v>2006</v>
      </c>
      <c r="D59" s="13" t="s">
        <v>24</v>
      </c>
      <c r="E59" s="13" t="s">
        <v>18</v>
      </c>
      <c r="F59" s="28"/>
      <c r="G59" s="28">
        <f t="shared" si="6"/>
        <v>-66</v>
      </c>
      <c r="H59" s="28"/>
      <c r="I59" s="28"/>
      <c r="J59" s="28"/>
      <c r="K59" s="28">
        <f t="shared" si="7"/>
        <v>0</v>
      </c>
      <c r="L59" s="28" t="s">
        <v>182</v>
      </c>
    </row>
    <row r="60" spans="1:12">
      <c r="A60" s="17">
        <v>42</v>
      </c>
      <c r="B60" s="23" t="s">
        <v>90</v>
      </c>
      <c r="C60" s="17">
        <v>2005</v>
      </c>
      <c r="D60" s="13" t="s">
        <v>15</v>
      </c>
      <c r="F60" s="28"/>
      <c r="G60" s="28">
        <f t="shared" si="6"/>
        <v>-66</v>
      </c>
      <c r="H60" s="28"/>
      <c r="I60" s="28"/>
      <c r="J60" s="28"/>
      <c r="K60" s="28">
        <f t="shared" si="7"/>
        <v>0</v>
      </c>
      <c r="L60" s="28" t="s">
        <v>182</v>
      </c>
    </row>
    <row r="61" spans="1:12">
      <c r="A61" s="17">
        <v>43</v>
      </c>
      <c r="B61" t="s">
        <v>89</v>
      </c>
      <c r="C61" s="28">
        <v>2005</v>
      </c>
      <c r="D61" s="13" t="s">
        <v>17</v>
      </c>
      <c r="E61" s="2" t="s">
        <v>65</v>
      </c>
      <c r="F61" s="28">
        <v>23</v>
      </c>
      <c r="G61" s="28">
        <f t="shared" si="6"/>
        <v>16.799999999999997</v>
      </c>
      <c r="H61" s="28">
        <v>13</v>
      </c>
      <c r="I61" s="28">
        <v>13</v>
      </c>
      <c r="J61" s="28">
        <v>13</v>
      </c>
      <c r="K61" s="28">
        <f t="shared" si="7"/>
        <v>39</v>
      </c>
      <c r="L61" s="28">
        <f t="shared" ref="L61:L76" si="8">SUM(G61+K61)</f>
        <v>55.8</v>
      </c>
    </row>
    <row r="62" spans="1:12">
      <c r="A62" s="17">
        <v>44</v>
      </c>
      <c r="B62" s="12" t="s">
        <v>88</v>
      </c>
      <c r="C62" s="4">
        <v>2005</v>
      </c>
      <c r="D62" s="13" t="s">
        <v>24</v>
      </c>
      <c r="E62" s="13" t="s">
        <v>75</v>
      </c>
      <c r="F62" s="28"/>
      <c r="G62" s="28">
        <f t="shared" si="6"/>
        <v>-66</v>
      </c>
      <c r="H62" s="28"/>
      <c r="I62" s="28"/>
      <c r="J62" s="28"/>
      <c r="K62" s="28">
        <f t="shared" si="7"/>
        <v>0</v>
      </c>
      <c r="L62" s="28" t="s">
        <v>182</v>
      </c>
    </row>
    <row r="63" spans="1:12">
      <c r="A63" s="17">
        <v>45</v>
      </c>
      <c r="B63" s="12" t="s">
        <v>85</v>
      </c>
      <c r="C63" s="4">
        <v>2005</v>
      </c>
      <c r="D63" s="13" t="s">
        <v>17</v>
      </c>
      <c r="E63" s="13" t="s">
        <v>86</v>
      </c>
      <c r="F63" s="28"/>
      <c r="G63" s="28">
        <f t="shared" si="6"/>
        <v>-66</v>
      </c>
      <c r="H63" s="28"/>
      <c r="I63" s="28"/>
      <c r="J63" s="28"/>
      <c r="K63" s="28">
        <f t="shared" si="7"/>
        <v>0</v>
      </c>
      <c r="L63" s="28" t="s">
        <v>182</v>
      </c>
    </row>
    <row r="64" spans="1:12">
      <c r="A64" s="17">
        <v>46</v>
      </c>
      <c r="B64" s="12" t="s">
        <v>84</v>
      </c>
      <c r="C64" s="4">
        <v>2006</v>
      </c>
      <c r="D64" s="13" t="s">
        <v>83</v>
      </c>
      <c r="F64" s="28">
        <v>26</v>
      </c>
      <c r="G64" s="28">
        <f t="shared" si="6"/>
        <v>27.6</v>
      </c>
      <c r="H64" s="28">
        <v>15.5</v>
      </c>
      <c r="I64" s="28">
        <v>15</v>
      </c>
      <c r="J64" s="28">
        <v>15.5</v>
      </c>
      <c r="K64" s="28">
        <f t="shared" si="7"/>
        <v>46</v>
      </c>
      <c r="L64" s="28">
        <f t="shared" si="8"/>
        <v>73.599999999999994</v>
      </c>
    </row>
    <row r="65" spans="1:12">
      <c r="A65" s="17">
        <v>47</v>
      </c>
      <c r="B65" s="12" t="s">
        <v>87</v>
      </c>
      <c r="C65" s="4">
        <v>2005</v>
      </c>
      <c r="D65" s="13" t="s">
        <v>26</v>
      </c>
      <c r="E65" s="23" t="s">
        <v>79</v>
      </c>
      <c r="F65" s="28">
        <v>28.5</v>
      </c>
      <c r="G65" s="28">
        <f t="shared" si="6"/>
        <v>36.599999999999994</v>
      </c>
      <c r="H65" s="28">
        <v>16.5</v>
      </c>
      <c r="I65" s="28">
        <v>16</v>
      </c>
      <c r="J65" s="28">
        <v>15.5</v>
      </c>
      <c r="K65" s="28">
        <f t="shared" si="7"/>
        <v>48</v>
      </c>
      <c r="L65" s="28">
        <f t="shared" si="8"/>
        <v>84.6</v>
      </c>
    </row>
    <row r="66" spans="1:12">
      <c r="A66" s="17">
        <v>48</v>
      </c>
      <c r="B66" s="12" t="s">
        <v>82</v>
      </c>
      <c r="C66" s="4">
        <v>2006</v>
      </c>
      <c r="D66" s="13" t="s">
        <v>83</v>
      </c>
      <c r="F66" s="28">
        <v>24</v>
      </c>
      <c r="G66" s="28">
        <f t="shared" si="6"/>
        <v>20.399999999999999</v>
      </c>
      <c r="H66" s="28">
        <v>14.5</v>
      </c>
      <c r="I66" s="28">
        <v>15</v>
      </c>
      <c r="J66" s="28">
        <v>15</v>
      </c>
      <c r="K66" s="28">
        <f t="shared" si="7"/>
        <v>44.5</v>
      </c>
      <c r="L66" s="28">
        <f t="shared" si="8"/>
        <v>64.900000000000006</v>
      </c>
    </row>
    <row r="67" spans="1:12">
      <c r="A67" s="17">
        <v>49</v>
      </c>
      <c r="B67" s="12" t="s">
        <v>80</v>
      </c>
      <c r="C67" s="4">
        <v>2005</v>
      </c>
      <c r="D67" s="13" t="s">
        <v>17</v>
      </c>
      <c r="E67" s="13" t="s">
        <v>81</v>
      </c>
      <c r="F67" s="28">
        <v>27.5</v>
      </c>
      <c r="G67" s="28">
        <f t="shared" si="6"/>
        <v>33</v>
      </c>
      <c r="H67" s="28">
        <v>15</v>
      </c>
      <c r="I67" s="28">
        <v>15.5</v>
      </c>
      <c r="J67" s="28">
        <v>15</v>
      </c>
      <c r="K67" s="28">
        <f t="shared" si="7"/>
        <v>45.5</v>
      </c>
      <c r="L67" s="28">
        <f t="shared" si="8"/>
        <v>78.5</v>
      </c>
    </row>
    <row r="68" spans="1:12">
      <c r="A68" s="17">
        <v>50</v>
      </c>
      <c r="B68" s="12" t="s">
        <v>76</v>
      </c>
      <c r="C68" s="4">
        <v>2005</v>
      </c>
      <c r="D68" s="13" t="s">
        <v>15</v>
      </c>
      <c r="F68" s="28">
        <v>29</v>
      </c>
      <c r="G68" s="28">
        <f t="shared" si="6"/>
        <v>38.4</v>
      </c>
      <c r="H68" s="28">
        <v>16</v>
      </c>
      <c r="I68" s="28">
        <v>15</v>
      </c>
      <c r="J68" s="28">
        <v>16</v>
      </c>
      <c r="K68" s="28">
        <f t="shared" si="7"/>
        <v>47</v>
      </c>
      <c r="L68" s="28">
        <f t="shared" si="8"/>
        <v>85.4</v>
      </c>
    </row>
    <row r="69" spans="1:12">
      <c r="A69" s="17">
        <v>51</v>
      </c>
      <c r="B69" s="12" t="s">
        <v>74</v>
      </c>
      <c r="C69" s="4">
        <v>2005</v>
      </c>
      <c r="D69" s="13" t="s">
        <v>24</v>
      </c>
      <c r="E69" s="13" t="s">
        <v>75</v>
      </c>
      <c r="F69" s="28">
        <v>28.5</v>
      </c>
      <c r="G69" s="28">
        <f t="shared" si="6"/>
        <v>36.599999999999994</v>
      </c>
      <c r="H69" s="28">
        <v>15</v>
      </c>
      <c r="I69" s="28">
        <v>15</v>
      </c>
      <c r="J69" s="28">
        <v>15</v>
      </c>
      <c r="K69" s="28">
        <f t="shared" si="7"/>
        <v>45</v>
      </c>
      <c r="L69" s="28">
        <f t="shared" si="8"/>
        <v>81.599999999999994</v>
      </c>
    </row>
    <row r="70" spans="1:12">
      <c r="A70" s="17">
        <v>52</v>
      </c>
      <c r="B70" s="12" t="s">
        <v>78</v>
      </c>
      <c r="C70" s="4">
        <v>2005</v>
      </c>
      <c r="D70" s="13" t="s">
        <v>26</v>
      </c>
      <c r="E70" s="23" t="s">
        <v>79</v>
      </c>
      <c r="F70" s="28">
        <v>29</v>
      </c>
      <c r="G70" s="28">
        <f t="shared" si="6"/>
        <v>38.4</v>
      </c>
      <c r="H70" s="28">
        <v>16</v>
      </c>
      <c r="I70" s="28">
        <v>15.5</v>
      </c>
      <c r="J70" s="28">
        <v>16</v>
      </c>
      <c r="K70" s="28">
        <f t="shared" si="7"/>
        <v>47.5</v>
      </c>
      <c r="L70" s="28">
        <f t="shared" si="8"/>
        <v>85.9</v>
      </c>
    </row>
    <row r="71" spans="1:12">
      <c r="A71" s="17">
        <v>53</v>
      </c>
      <c r="B71" s="12" t="s">
        <v>73</v>
      </c>
      <c r="C71" s="4">
        <v>2006</v>
      </c>
      <c r="D71" s="13" t="s">
        <v>15</v>
      </c>
      <c r="F71" s="28">
        <v>31.5</v>
      </c>
      <c r="G71" s="28">
        <f t="shared" si="6"/>
        <v>47.4</v>
      </c>
      <c r="H71" s="28">
        <v>17</v>
      </c>
      <c r="I71" s="28">
        <v>16.5</v>
      </c>
      <c r="J71" s="28">
        <v>16.5</v>
      </c>
      <c r="K71" s="28">
        <f t="shared" si="7"/>
        <v>50</v>
      </c>
      <c r="L71" s="28">
        <f t="shared" si="8"/>
        <v>97.4</v>
      </c>
    </row>
    <row r="72" spans="1:12">
      <c r="A72" s="17">
        <v>54</v>
      </c>
      <c r="B72" s="12" t="s">
        <v>77</v>
      </c>
      <c r="C72" s="4">
        <v>2006</v>
      </c>
      <c r="D72" s="13" t="s">
        <v>15</v>
      </c>
      <c r="F72" s="28">
        <v>27.5</v>
      </c>
      <c r="G72" s="28">
        <f t="shared" si="6"/>
        <v>33</v>
      </c>
      <c r="H72" s="28">
        <v>16</v>
      </c>
      <c r="I72" s="28">
        <v>16</v>
      </c>
      <c r="J72" s="28">
        <v>16.5</v>
      </c>
      <c r="K72" s="28">
        <f t="shared" si="7"/>
        <v>48.5</v>
      </c>
      <c r="L72" s="28">
        <f t="shared" si="8"/>
        <v>81.5</v>
      </c>
    </row>
    <row r="73" spans="1:12">
      <c r="A73" s="17">
        <v>55</v>
      </c>
      <c r="B73" s="12" t="s">
        <v>72</v>
      </c>
      <c r="C73" s="4">
        <v>2006</v>
      </c>
      <c r="D73" s="13" t="s">
        <v>24</v>
      </c>
      <c r="E73" s="13" t="s">
        <v>20</v>
      </c>
      <c r="F73" s="28">
        <v>30.5</v>
      </c>
      <c r="G73" s="28">
        <f t="shared" si="6"/>
        <v>43.8</v>
      </c>
      <c r="H73" s="28">
        <v>17</v>
      </c>
      <c r="I73" s="28">
        <v>16.5</v>
      </c>
      <c r="J73" s="28">
        <v>16.5</v>
      </c>
      <c r="K73" s="28">
        <f t="shared" si="7"/>
        <v>50</v>
      </c>
      <c r="L73" s="28">
        <f t="shared" si="8"/>
        <v>93.8</v>
      </c>
    </row>
    <row r="74" spans="1:12">
      <c r="A74" s="17">
        <v>56</v>
      </c>
      <c r="B74" s="12" t="s">
        <v>71</v>
      </c>
      <c r="C74" s="4">
        <v>2005</v>
      </c>
      <c r="D74" s="13" t="s">
        <v>12</v>
      </c>
      <c r="E74" s="13" t="s">
        <v>13</v>
      </c>
      <c r="F74" s="28">
        <v>31</v>
      </c>
      <c r="G74" s="28">
        <f t="shared" si="6"/>
        <v>45.6</v>
      </c>
      <c r="H74" s="28">
        <v>16.5</v>
      </c>
      <c r="I74" s="28">
        <v>16.5</v>
      </c>
      <c r="J74" s="28">
        <v>16</v>
      </c>
      <c r="K74" s="28">
        <f t="shared" si="7"/>
        <v>49</v>
      </c>
      <c r="L74" s="28">
        <f t="shared" si="8"/>
        <v>94.6</v>
      </c>
    </row>
    <row r="75" spans="1:12">
      <c r="A75" s="17">
        <v>57</v>
      </c>
      <c r="B75" s="12" t="s">
        <v>70</v>
      </c>
      <c r="C75" s="4">
        <v>2005</v>
      </c>
      <c r="D75" s="13" t="s">
        <v>15</v>
      </c>
      <c r="E75" s="4"/>
      <c r="F75" s="28">
        <v>31</v>
      </c>
      <c r="G75" s="28">
        <f t="shared" si="6"/>
        <v>45.6</v>
      </c>
      <c r="H75" s="28">
        <v>16</v>
      </c>
      <c r="I75" s="28">
        <v>16</v>
      </c>
      <c r="J75" s="28">
        <v>16</v>
      </c>
      <c r="K75" s="28">
        <f t="shared" si="7"/>
        <v>48</v>
      </c>
      <c r="L75" s="28">
        <f t="shared" si="8"/>
        <v>93.6</v>
      </c>
    </row>
    <row r="76" spans="1:12">
      <c r="A76" s="17">
        <v>58</v>
      </c>
      <c r="B76" s="12" t="s">
        <v>68</v>
      </c>
      <c r="C76" s="4">
        <v>2006</v>
      </c>
      <c r="D76" s="13" t="s">
        <v>24</v>
      </c>
      <c r="E76" s="13" t="s">
        <v>69</v>
      </c>
      <c r="F76" s="28">
        <v>32.5</v>
      </c>
      <c r="G76" s="28">
        <f t="shared" si="6"/>
        <v>51</v>
      </c>
      <c r="H76" s="28">
        <v>17.5</v>
      </c>
      <c r="I76" s="28">
        <v>16.5</v>
      </c>
      <c r="J76" s="28">
        <v>17</v>
      </c>
      <c r="K76" s="28">
        <f t="shared" si="7"/>
        <v>51</v>
      </c>
      <c r="L76" s="28">
        <f t="shared" si="8"/>
        <v>102</v>
      </c>
    </row>
    <row r="77" spans="1:12">
      <c r="A77" s="17"/>
      <c r="B77" s="12"/>
      <c r="C77" s="4"/>
      <c r="D77" s="13"/>
      <c r="E77" s="13"/>
      <c r="F77" s="28"/>
      <c r="G77" s="28"/>
      <c r="H77" s="28"/>
      <c r="I77" s="28"/>
      <c r="J77" s="28"/>
      <c r="K77" s="28"/>
      <c r="L77" s="28"/>
    </row>
    <row r="78" spans="1:12">
      <c r="A78" s="5" t="s">
        <v>95</v>
      </c>
      <c r="B78" s="5"/>
      <c r="C78" s="5" t="s">
        <v>67</v>
      </c>
      <c r="D78" s="13"/>
      <c r="E78" s="13"/>
      <c r="F78" s="28"/>
      <c r="G78" s="28"/>
      <c r="H78" s="28"/>
      <c r="I78" s="28"/>
      <c r="J78" s="28"/>
      <c r="K78" s="28"/>
      <c r="L78" s="28"/>
    </row>
    <row r="79" spans="1:12">
      <c r="A79" s="17"/>
      <c r="B79" s="12"/>
      <c r="C79" s="4"/>
      <c r="D79" s="13"/>
      <c r="E79" s="13"/>
      <c r="F79" s="28"/>
      <c r="G79" s="28"/>
      <c r="H79" s="28"/>
      <c r="I79" s="28"/>
      <c r="J79" s="28"/>
      <c r="K79" s="28"/>
      <c r="L79" s="28"/>
    </row>
    <row r="80" spans="1:12">
      <c r="A80" s="28" t="s">
        <v>2</v>
      </c>
      <c r="B80" s="28" t="s">
        <v>3</v>
      </c>
      <c r="C80" s="28" t="s">
        <v>159</v>
      </c>
      <c r="D80" s="28" t="s">
        <v>5</v>
      </c>
      <c r="F80" s="28" t="s">
        <v>160</v>
      </c>
      <c r="G80" s="28" t="s">
        <v>161</v>
      </c>
      <c r="H80" s="28" t="s">
        <v>162</v>
      </c>
      <c r="I80" s="28" t="s">
        <v>163</v>
      </c>
      <c r="J80" s="28" t="s">
        <v>164</v>
      </c>
      <c r="K80" s="28" t="s">
        <v>165</v>
      </c>
      <c r="L80" s="28" t="s">
        <v>166</v>
      </c>
    </row>
    <row r="81" spans="1:12">
      <c r="A81" s="4">
        <v>59</v>
      </c>
      <c r="B81" s="12" t="s">
        <v>96</v>
      </c>
      <c r="C81" s="4">
        <v>2003</v>
      </c>
      <c r="D81" s="13" t="s">
        <v>15</v>
      </c>
      <c r="F81" s="28">
        <v>25.5</v>
      </c>
      <c r="G81" s="28">
        <f t="shared" ref="G81" si="9">60+((F81-35)*3.6)</f>
        <v>25.799999999999997</v>
      </c>
      <c r="H81" s="28">
        <v>15</v>
      </c>
      <c r="I81" s="28">
        <v>15.5</v>
      </c>
      <c r="J81" s="28">
        <v>15.5</v>
      </c>
      <c r="K81" s="28">
        <f t="shared" ref="K81" si="10">SUM(H81:J81)</f>
        <v>46</v>
      </c>
      <c r="L81" s="28">
        <f t="shared" ref="L81" si="11">SUM(G81+K81)</f>
        <v>71.8</v>
      </c>
    </row>
    <row r="82" spans="1:12">
      <c r="A82" s="28"/>
      <c r="C82" s="28"/>
      <c r="D82" s="28"/>
      <c r="F82" s="28"/>
      <c r="G82" s="28"/>
      <c r="H82" s="28"/>
      <c r="I82" s="28"/>
      <c r="J82" s="28"/>
      <c r="K82" s="28"/>
      <c r="L82" s="28"/>
    </row>
    <row r="83" spans="1:12">
      <c r="A83" s="28"/>
      <c r="C83" s="28"/>
      <c r="D83" s="28"/>
      <c r="F83" s="28"/>
      <c r="G83" s="28"/>
      <c r="H83" s="28"/>
      <c r="I83" s="28"/>
      <c r="J83" s="28"/>
      <c r="K83" s="28"/>
      <c r="L83" s="28"/>
    </row>
    <row r="84" spans="1:12">
      <c r="F84" s="28"/>
      <c r="G84" s="28"/>
      <c r="H84" s="28"/>
      <c r="I84" s="28"/>
      <c r="J84" s="28"/>
      <c r="K84" s="28"/>
      <c r="L84" s="28"/>
    </row>
    <row r="85" spans="1:12">
      <c r="A85" s="5" t="s">
        <v>97</v>
      </c>
      <c r="B85" s="5"/>
      <c r="C85" s="5" t="s">
        <v>67</v>
      </c>
      <c r="F85" s="28"/>
      <c r="G85" s="28"/>
      <c r="H85" s="28"/>
      <c r="I85" s="28"/>
      <c r="J85" s="28"/>
      <c r="K85" s="28"/>
      <c r="L85" s="28"/>
    </row>
    <row r="86" spans="1:12">
      <c r="A86" s="28" t="s">
        <v>2</v>
      </c>
      <c r="B86" s="28" t="s">
        <v>3</v>
      </c>
      <c r="C86" s="28" t="s">
        <v>159</v>
      </c>
      <c r="D86" s="28" t="s">
        <v>5</v>
      </c>
      <c r="F86" s="28" t="s">
        <v>160</v>
      </c>
      <c r="G86" s="28" t="s">
        <v>161</v>
      </c>
      <c r="H86" s="28" t="s">
        <v>162</v>
      </c>
      <c r="I86" s="28" t="s">
        <v>163</v>
      </c>
      <c r="J86" s="28" t="s">
        <v>164</v>
      </c>
      <c r="K86" s="28" t="s">
        <v>165</v>
      </c>
      <c r="L86" s="28" t="s">
        <v>166</v>
      </c>
    </row>
    <row r="87" spans="1:12">
      <c r="A87" s="4">
        <v>61</v>
      </c>
      <c r="G87" s="36">
        <f t="shared" ref="G87:G105" si="12">60+((F87-35)*3.6)</f>
        <v>-66</v>
      </c>
      <c r="J87" s="28"/>
      <c r="K87" s="28">
        <f t="shared" ref="K87:K105" si="13">SUM(H87:J87)</f>
        <v>0</v>
      </c>
      <c r="L87" s="28" t="s">
        <v>182</v>
      </c>
    </row>
    <row r="88" spans="1:12">
      <c r="A88" s="4">
        <v>62</v>
      </c>
      <c r="G88" s="36">
        <f t="shared" si="12"/>
        <v>-66</v>
      </c>
      <c r="J88" s="28"/>
      <c r="K88" s="28">
        <f t="shared" si="13"/>
        <v>0</v>
      </c>
      <c r="L88" s="28" t="s">
        <v>182</v>
      </c>
    </row>
    <row r="89" spans="1:12">
      <c r="A89" s="4">
        <v>63</v>
      </c>
      <c r="G89" s="36">
        <f t="shared" si="12"/>
        <v>-66</v>
      </c>
      <c r="J89" s="28"/>
      <c r="K89" s="28">
        <f t="shared" si="13"/>
        <v>0</v>
      </c>
      <c r="L89" s="31" t="s">
        <v>182</v>
      </c>
    </row>
    <row r="90" spans="1:12">
      <c r="A90" s="4">
        <v>64</v>
      </c>
      <c r="G90" s="36">
        <f t="shared" si="12"/>
        <v>-66</v>
      </c>
      <c r="J90" s="28"/>
      <c r="K90" s="28">
        <f t="shared" si="13"/>
        <v>0</v>
      </c>
      <c r="L90" s="28" t="s">
        <v>182</v>
      </c>
    </row>
    <row r="91" spans="1:12">
      <c r="A91" s="4">
        <v>65</v>
      </c>
      <c r="B91" s="23" t="s">
        <v>115</v>
      </c>
      <c r="C91" s="17">
        <v>2004</v>
      </c>
      <c r="D91" s="13" t="s">
        <v>17</v>
      </c>
      <c r="E91" s="23" t="s">
        <v>79</v>
      </c>
      <c r="F91" s="18"/>
      <c r="G91" s="36">
        <f t="shared" si="12"/>
        <v>-66</v>
      </c>
      <c r="H91" s="28"/>
      <c r="J91" s="28"/>
      <c r="K91" s="28">
        <f t="shared" si="13"/>
        <v>0</v>
      </c>
      <c r="L91" s="28" t="s">
        <v>182</v>
      </c>
    </row>
    <row r="92" spans="1:12">
      <c r="A92" s="4">
        <v>66</v>
      </c>
      <c r="B92" s="12" t="s">
        <v>114</v>
      </c>
      <c r="C92" s="4">
        <v>2003</v>
      </c>
      <c r="D92" s="13" t="s">
        <v>17</v>
      </c>
      <c r="E92" s="13" t="s">
        <v>20</v>
      </c>
      <c r="F92" s="24">
        <v>29.5</v>
      </c>
      <c r="G92" s="36">
        <f t="shared" si="12"/>
        <v>40.200000000000003</v>
      </c>
      <c r="H92" s="4">
        <v>16.5</v>
      </c>
      <c r="I92">
        <v>16</v>
      </c>
      <c r="J92" s="28">
        <v>16.5</v>
      </c>
      <c r="K92" s="28">
        <f t="shared" si="13"/>
        <v>49</v>
      </c>
      <c r="L92" s="28">
        <f t="shared" ref="L92:L105" si="14">SUM(G92+K92)</f>
        <v>89.2</v>
      </c>
    </row>
    <row r="93" spans="1:12">
      <c r="A93" s="4">
        <v>67</v>
      </c>
      <c r="B93" s="12" t="s">
        <v>113</v>
      </c>
      <c r="C93" s="4">
        <v>2003</v>
      </c>
      <c r="D93" s="13" t="s">
        <v>12</v>
      </c>
      <c r="E93" s="13" t="s">
        <v>13</v>
      </c>
      <c r="F93" s="28">
        <v>30.5</v>
      </c>
      <c r="G93" s="36">
        <f t="shared" si="12"/>
        <v>43.8</v>
      </c>
      <c r="H93" s="28">
        <v>15.5</v>
      </c>
      <c r="I93">
        <v>15.5</v>
      </c>
      <c r="J93" s="28">
        <v>15</v>
      </c>
      <c r="K93" s="28">
        <f t="shared" si="13"/>
        <v>46</v>
      </c>
      <c r="L93" s="28">
        <f t="shared" si="14"/>
        <v>89.8</v>
      </c>
    </row>
    <row r="94" spans="1:12">
      <c r="A94" s="4">
        <v>68</v>
      </c>
      <c r="B94" s="12" t="s">
        <v>111</v>
      </c>
      <c r="C94" s="4">
        <v>2003</v>
      </c>
      <c r="D94" s="13" t="s">
        <v>26</v>
      </c>
      <c r="E94" s="13" t="s">
        <v>112</v>
      </c>
      <c r="F94" s="24">
        <v>29.5</v>
      </c>
      <c r="G94" s="36">
        <f t="shared" si="12"/>
        <v>40.200000000000003</v>
      </c>
      <c r="H94" s="4">
        <v>16.5</v>
      </c>
      <c r="I94">
        <v>16</v>
      </c>
      <c r="J94" s="28">
        <v>16.5</v>
      </c>
      <c r="K94" s="28">
        <f t="shared" si="13"/>
        <v>49</v>
      </c>
      <c r="L94" s="28">
        <f t="shared" si="14"/>
        <v>89.2</v>
      </c>
    </row>
    <row r="95" spans="1:12">
      <c r="A95" s="4">
        <v>69</v>
      </c>
      <c r="B95" s="12" t="s">
        <v>110</v>
      </c>
      <c r="C95" s="4">
        <v>2003</v>
      </c>
      <c r="D95" s="13" t="s">
        <v>15</v>
      </c>
      <c r="F95" s="4">
        <v>32</v>
      </c>
      <c r="G95" s="36">
        <f t="shared" si="12"/>
        <v>49.2</v>
      </c>
      <c r="H95" s="28">
        <v>17.5</v>
      </c>
      <c r="I95">
        <v>17.5</v>
      </c>
      <c r="J95" s="28">
        <v>17.5</v>
      </c>
      <c r="K95" s="28">
        <f t="shared" si="13"/>
        <v>52.5</v>
      </c>
      <c r="L95" s="28">
        <f t="shared" si="14"/>
        <v>101.7</v>
      </c>
    </row>
    <row r="96" spans="1:12">
      <c r="A96" s="4">
        <v>70</v>
      </c>
      <c r="B96" s="12" t="s">
        <v>108</v>
      </c>
      <c r="C96" s="4">
        <v>2003</v>
      </c>
      <c r="D96" s="13" t="s">
        <v>15</v>
      </c>
      <c r="F96" s="18">
        <v>34.5</v>
      </c>
      <c r="G96" s="36">
        <f t="shared" si="12"/>
        <v>58.2</v>
      </c>
      <c r="H96" s="28">
        <v>16</v>
      </c>
      <c r="I96">
        <v>17</v>
      </c>
      <c r="J96" s="28">
        <v>16.5</v>
      </c>
      <c r="K96" s="28">
        <f t="shared" si="13"/>
        <v>49.5</v>
      </c>
      <c r="L96" s="28">
        <f t="shared" si="14"/>
        <v>107.7</v>
      </c>
    </row>
    <row r="97" spans="1:12">
      <c r="A97" s="4">
        <v>71</v>
      </c>
      <c r="B97" s="12" t="s">
        <v>109</v>
      </c>
      <c r="C97" s="4">
        <v>2004</v>
      </c>
      <c r="D97" s="13" t="s">
        <v>15</v>
      </c>
      <c r="F97" s="4">
        <v>30</v>
      </c>
      <c r="G97" s="36">
        <f t="shared" si="12"/>
        <v>42</v>
      </c>
      <c r="H97" s="4">
        <v>16</v>
      </c>
      <c r="I97">
        <v>16</v>
      </c>
      <c r="J97" s="28">
        <v>16</v>
      </c>
      <c r="K97" s="28">
        <f t="shared" si="13"/>
        <v>48</v>
      </c>
      <c r="L97" s="28">
        <f t="shared" si="14"/>
        <v>90</v>
      </c>
    </row>
    <row r="98" spans="1:12">
      <c r="A98" s="4">
        <v>72</v>
      </c>
      <c r="B98" s="12" t="s">
        <v>90</v>
      </c>
      <c r="C98" s="4">
        <v>2003</v>
      </c>
      <c r="D98" s="13" t="s">
        <v>15</v>
      </c>
      <c r="F98" s="28">
        <v>28.5</v>
      </c>
      <c r="G98" s="36">
        <f t="shared" si="12"/>
        <v>36.599999999999994</v>
      </c>
      <c r="H98" s="28">
        <v>15.5</v>
      </c>
      <c r="I98">
        <v>15.5</v>
      </c>
      <c r="J98" s="28">
        <v>16</v>
      </c>
      <c r="K98" s="28">
        <f t="shared" si="13"/>
        <v>47</v>
      </c>
      <c r="L98" s="28">
        <f t="shared" si="14"/>
        <v>83.6</v>
      </c>
    </row>
    <row r="99" spans="1:12">
      <c r="A99" s="4">
        <v>73</v>
      </c>
      <c r="B99" s="12" t="s">
        <v>107</v>
      </c>
      <c r="C99" s="4">
        <v>2004</v>
      </c>
      <c r="D99" s="13" t="s">
        <v>12</v>
      </c>
      <c r="E99" s="4"/>
      <c r="F99" s="28">
        <v>29</v>
      </c>
      <c r="G99" s="36">
        <f t="shared" si="12"/>
        <v>38.4</v>
      </c>
      <c r="H99" s="28">
        <v>15</v>
      </c>
      <c r="I99">
        <v>15.5</v>
      </c>
      <c r="J99" s="28">
        <v>15.5</v>
      </c>
      <c r="K99" s="28">
        <f t="shared" si="13"/>
        <v>46</v>
      </c>
      <c r="L99" s="28">
        <f t="shared" si="14"/>
        <v>84.4</v>
      </c>
    </row>
    <row r="100" spans="1:12">
      <c r="A100" s="4">
        <v>74</v>
      </c>
      <c r="B100" s="12" t="s">
        <v>106</v>
      </c>
      <c r="C100" s="4">
        <v>2004</v>
      </c>
      <c r="D100" s="13" t="s">
        <v>24</v>
      </c>
      <c r="E100" s="23" t="s">
        <v>79</v>
      </c>
      <c r="F100" s="4">
        <v>28.5</v>
      </c>
      <c r="G100" s="36">
        <f t="shared" si="12"/>
        <v>36.599999999999994</v>
      </c>
      <c r="H100" s="28">
        <v>16</v>
      </c>
      <c r="I100">
        <v>16</v>
      </c>
      <c r="J100" s="28">
        <v>16.5</v>
      </c>
      <c r="K100" s="28">
        <f t="shared" si="13"/>
        <v>48.5</v>
      </c>
      <c r="L100" s="28">
        <f t="shared" si="14"/>
        <v>85.1</v>
      </c>
    </row>
    <row r="101" spans="1:12">
      <c r="A101" s="4">
        <v>75</v>
      </c>
      <c r="B101" s="12" t="s">
        <v>105</v>
      </c>
      <c r="C101" s="4">
        <v>2003</v>
      </c>
      <c r="D101" s="13" t="s">
        <v>15</v>
      </c>
      <c r="F101" s="4">
        <v>31.5</v>
      </c>
      <c r="G101" s="36">
        <f t="shared" si="12"/>
        <v>47.4</v>
      </c>
      <c r="H101" s="28">
        <v>17</v>
      </c>
      <c r="I101">
        <v>17</v>
      </c>
      <c r="J101" s="28">
        <v>17</v>
      </c>
      <c r="K101" s="28">
        <f t="shared" si="13"/>
        <v>51</v>
      </c>
      <c r="L101" s="28">
        <f t="shared" si="14"/>
        <v>98.4</v>
      </c>
    </row>
    <row r="102" spans="1:12">
      <c r="A102" s="4">
        <v>76</v>
      </c>
      <c r="B102" s="12" t="s">
        <v>104</v>
      </c>
      <c r="C102" s="4">
        <v>2003</v>
      </c>
      <c r="D102" s="13" t="s">
        <v>103</v>
      </c>
      <c r="F102" s="4">
        <v>31</v>
      </c>
      <c r="G102" s="36">
        <f t="shared" si="12"/>
        <v>45.6</v>
      </c>
      <c r="H102" s="28">
        <v>17</v>
      </c>
      <c r="I102">
        <v>17</v>
      </c>
      <c r="J102" s="28">
        <v>16.5</v>
      </c>
      <c r="K102" s="28">
        <f t="shared" si="13"/>
        <v>50.5</v>
      </c>
      <c r="L102" s="28">
        <f t="shared" si="14"/>
        <v>96.1</v>
      </c>
    </row>
    <row r="103" spans="1:12">
      <c r="A103" s="4">
        <v>77</v>
      </c>
      <c r="B103" s="12" t="s">
        <v>102</v>
      </c>
      <c r="C103" s="4">
        <v>2003</v>
      </c>
      <c r="D103" s="13" t="s">
        <v>103</v>
      </c>
      <c r="E103" s="4"/>
      <c r="F103" s="4">
        <v>33</v>
      </c>
      <c r="G103" s="36">
        <f t="shared" si="12"/>
        <v>52.8</v>
      </c>
      <c r="H103" s="28">
        <v>17</v>
      </c>
      <c r="I103">
        <v>17</v>
      </c>
      <c r="J103" s="28">
        <v>16.5</v>
      </c>
      <c r="K103" s="28">
        <f t="shared" si="13"/>
        <v>50.5</v>
      </c>
      <c r="L103" s="28">
        <f t="shared" si="14"/>
        <v>103.3</v>
      </c>
    </row>
    <row r="104" spans="1:12">
      <c r="A104" s="4">
        <v>78</v>
      </c>
      <c r="B104" s="12" t="s">
        <v>101</v>
      </c>
      <c r="C104" s="4">
        <v>2003</v>
      </c>
      <c r="D104" s="13" t="s">
        <v>24</v>
      </c>
      <c r="E104" s="13" t="s">
        <v>18</v>
      </c>
      <c r="F104" s="4">
        <v>33.5</v>
      </c>
      <c r="G104" s="36">
        <f t="shared" si="12"/>
        <v>54.6</v>
      </c>
      <c r="H104" s="28">
        <v>17</v>
      </c>
      <c r="I104">
        <v>17.5</v>
      </c>
      <c r="J104" s="28">
        <v>17.5</v>
      </c>
      <c r="K104" s="28">
        <f t="shared" si="13"/>
        <v>52</v>
      </c>
      <c r="L104" s="28">
        <f t="shared" si="14"/>
        <v>106.6</v>
      </c>
    </row>
    <row r="105" spans="1:12">
      <c r="A105" s="4">
        <v>79</v>
      </c>
      <c r="B105" s="12" t="s">
        <v>99</v>
      </c>
      <c r="C105" s="4">
        <v>2004</v>
      </c>
      <c r="D105" s="13" t="s">
        <v>24</v>
      </c>
      <c r="E105" s="13" t="s">
        <v>100</v>
      </c>
      <c r="F105" s="4">
        <v>32</v>
      </c>
      <c r="G105" s="36">
        <f t="shared" si="12"/>
        <v>49.2</v>
      </c>
      <c r="H105" s="4">
        <v>17</v>
      </c>
      <c r="I105">
        <v>17</v>
      </c>
      <c r="J105" s="28">
        <v>18</v>
      </c>
      <c r="K105" s="28">
        <f t="shared" si="13"/>
        <v>52</v>
      </c>
      <c r="L105" s="28">
        <f t="shared" si="14"/>
        <v>101.2</v>
      </c>
    </row>
    <row r="106" spans="1:12">
      <c r="F106" s="28"/>
      <c r="G106" s="28"/>
      <c r="H106" s="28"/>
      <c r="I106" s="28"/>
      <c r="J106" s="28"/>
      <c r="K106" s="28"/>
      <c r="L106" s="28"/>
    </row>
    <row r="107" spans="1:12">
      <c r="A107" s="5" t="s">
        <v>169</v>
      </c>
      <c r="F107" s="28"/>
      <c r="G107" s="28"/>
      <c r="H107" s="28"/>
      <c r="I107" s="28"/>
      <c r="J107" s="28"/>
      <c r="K107" s="28"/>
      <c r="L107" s="28"/>
    </row>
    <row r="108" spans="1:12">
      <c r="A108" s="28" t="s">
        <v>2</v>
      </c>
      <c r="B108" s="28" t="s">
        <v>3</v>
      </c>
      <c r="C108" s="28" t="s">
        <v>159</v>
      </c>
      <c r="D108" s="28" t="s">
        <v>5</v>
      </c>
      <c r="F108" s="28" t="s">
        <v>160</v>
      </c>
      <c r="G108" s="28" t="s">
        <v>161</v>
      </c>
      <c r="H108" s="28" t="s">
        <v>162</v>
      </c>
      <c r="I108" s="28" t="s">
        <v>163</v>
      </c>
      <c r="J108" s="28" t="s">
        <v>164</v>
      </c>
      <c r="K108" s="28" t="s">
        <v>165</v>
      </c>
      <c r="L108" s="28" t="s">
        <v>166</v>
      </c>
    </row>
    <row r="109" spans="1:12">
      <c r="A109" s="4">
        <v>81</v>
      </c>
      <c r="B109" s="12" t="s">
        <v>140</v>
      </c>
      <c r="C109" s="4">
        <v>2002</v>
      </c>
      <c r="D109" s="13" t="s">
        <v>15</v>
      </c>
      <c r="E109" s="29"/>
      <c r="F109" s="28">
        <v>49</v>
      </c>
      <c r="G109" s="28">
        <f t="shared" ref="G109:G113" si="15">60+((F109-65)*2.4)</f>
        <v>21.6</v>
      </c>
      <c r="H109" s="28">
        <v>15.5</v>
      </c>
      <c r="I109" s="28">
        <v>16</v>
      </c>
      <c r="J109" s="28">
        <v>15.5</v>
      </c>
      <c r="K109" s="28">
        <f t="shared" ref="K109:K113" si="16">SUM(H109:J109)</f>
        <v>47</v>
      </c>
      <c r="L109" s="28">
        <f t="shared" ref="L109:L113" si="17">SUM(G109+K109)</f>
        <v>68.599999999999994</v>
      </c>
    </row>
    <row r="110" spans="1:12">
      <c r="A110" s="4">
        <v>82</v>
      </c>
      <c r="B110" s="12" t="s">
        <v>139</v>
      </c>
      <c r="C110" s="4">
        <v>2002</v>
      </c>
      <c r="D110" s="13" t="s">
        <v>15</v>
      </c>
      <c r="E110" s="29"/>
      <c r="F110" s="28">
        <v>41</v>
      </c>
      <c r="G110" s="28">
        <f t="shared" si="15"/>
        <v>2.4000000000000057</v>
      </c>
      <c r="H110" s="28">
        <v>14.5</v>
      </c>
      <c r="I110" s="28">
        <v>15</v>
      </c>
      <c r="J110" s="28">
        <v>14</v>
      </c>
      <c r="K110" s="28">
        <f t="shared" si="16"/>
        <v>43.5</v>
      </c>
      <c r="L110" s="28">
        <f t="shared" si="17"/>
        <v>45.900000000000006</v>
      </c>
    </row>
    <row r="111" spans="1:12">
      <c r="A111" s="4">
        <v>83</v>
      </c>
      <c r="B111" s="12" t="s">
        <v>138</v>
      </c>
      <c r="C111" s="4">
        <v>2001</v>
      </c>
      <c r="D111" s="13" t="s">
        <v>15</v>
      </c>
      <c r="F111" s="28"/>
      <c r="G111" s="28">
        <f t="shared" si="15"/>
        <v>-96</v>
      </c>
      <c r="H111" s="28"/>
      <c r="I111" s="28"/>
      <c r="J111" s="28"/>
      <c r="K111" s="28">
        <f t="shared" si="16"/>
        <v>0</v>
      </c>
      <c r="L111" s="28" t="s">
        <v>182</v>
      </c>
    </row>
    <row r="112" spans="1:12">
      <c r="A112" s="4">
        <v>84</v>
      </c>
      <c r="B112" s="25" t="s">
        <v>141</v>
      </c>
      <c r="C112" s="26">
        <v>1997</v>
      </c>
      <c r="D112" s="13" t="s">
        <v>15</v>
      </c>
      <c r="E112" t="s">
        <v>63</v>
      </c>
      <c r="F112" s="28"/>
      <c r="G112" s="28">
        <f t="shared" si="15"/>
        <v>-96</v>
      </c>
      <c r="H112" s="28"/>
      <c r="I112" s="28"/>
      <c r="J112" s="28"/>
      <c r="K112" s="28">
        <f t="shared" si="16"/>
        <v>0</v>
      </c>
      <c r="L112" s="28" t="s">
        <v>182</v>
      </c>
    </row>
    <row r="113" spans="1:12">
      <c r="A113" s="4">
        <v>85</v>
      </c>
      <c r="B113" s="25" t="s">
        <v>142</v>
      </c>
      <c r="C113" s="4">
        <v>2000</v>
      </c>
      <c r="D113" s="13" t="s">
        <v>15</v>
      </c>
      <c r="E113" t="s">
        <v>63</v>
      </c>
      <c r="F113" s="28">
        <v>58</v>
      </c>
      <c r="G113" s="28">
        <f t="shared" si="15"/>
        <v>43.2</v>
      </c>
      <c r="H113" s="28">
        <v>16.5</v>
      </c>
      <c r="I113" s="28">
        <v>16.5</v>
      </c>
      <c r="J113" s="28">
        <v>16.5</v>
      </c>
      <c r="K113" s="28">
        <f t="shared" si="16"/>
        <v>49.5</v>
      </c>
      <c r="L113" s="28">
        <f t="shared" si="17"/>
        <v>92.7</v>
      </c>
    </row>
    <row r="116" spans="1:12">
      <c r="A116" s="5" t="s">
        <v>180</v>
      </c>
      <c r="F116" s="28"/>
      <c r="G116" s="28"/>
      <c r="H116" s="28"/>
      <c r="I116" s="28"/>
      <c r="J116" s="28"/>
      <c r="K116" s="28"/>
      <c r="L116" s="28"/>
    </row>
    <row r="117" spans="1:12">
      <c r="A117" s="28" t="s">
        <v>2</v>
      </c>
      <c r="B117" s="28" t="s">
        <v>3</v>
      </c>
      <c r="C117" s="28" t="s">
        <v>159</v>
      </c>
      <c r="D117" s="28" t="s">
        <v>5</v>
      </c>
      <c r="F117" s="28" t="s">
        <v>160</v>
      </c>
      <c r="G117" s="28" t="s">
        <v>161</v>
      </c>
      <c r="H117" s="28" t="s">
        <v>162</v>
      </c>
      <c r="I117" s="28" t="s">
        <v>163</v>
      </c>
      <c r="J117" s="28" t="s">
        <v>164</v>
      </c>
      <c r="K117" s="28" t="s">
        <v>165</v>
      </c>
      <c r="L117" s="28" t="s">
        <v>166</v>
      </c>
    </row>
    <row r="118" spans="1:12">
      <c r="A118">
        <v>91</v>
      </c>
      <c r="B118" t="s">
        <v>147</v>
      </c>
      <c r="C118">
        <v>2001</v>
      </c>
      <c r="D118" t="s">
        <v>12</v>
      </c>
      <c r="E118" t="s">
        <v>148</v>
      </c>
      <c r="F118" s="28">
        <v>59.5</v>
      </c>
      <c r="G118" s="28">
        <f t="shared" ref="G118:G136" si="18">60+((F118-65)*2.4)</f>
        <v>46.8</v>
      </c>
      <c r="H118" s="28">
        <v>16.5</v>
      </c>
      <c r="I118" s="28">
        <v>17</v>
      </c>
      <c r="J118" s="28">
        <v>17</v>
      </c>
      <c r="K118" s="28">
        <f t="shared" ref="K118:K136" si="19">SUM(H118:J118)</f>
        <v>50.5</v>
      </c>
      <c r="L118" s="28">
        <f t="shared" ref="L118:L136" si="20">SUM(G118+K118)</f>
        <v>97.3</v>
      </c>
    </row>
    <row r="119" spans="1:12">
      <c r="A119">
        <v>92</v>
      </c>
      <c r="B119" s="12" t="s">
        <v>136</v>
      </c>
      <c r="C119" s="4">
        <v>2002</v>
      </c>
      <c r="D119" s="13" t="s">
        <v>26</v>
      </c>
      <c r="E119" s="13" t="s">
        <v>121</v>
      </c>
      <c r="F119" s="28">
        <v>50.5</v>
      </c>
      <c r="G119" s="28">
        <f t="shared" si="18"/>
        <v>25.200000000000003</v>
      </c>
      <c r="H119" s="28">
        <v>15.5</v>
      </c>
      <c r="I119" s="28">
        <v>16</v>
      </c>
      <c r="J119" s="28">
        <v>16</v>
      </c>
      <c r="K119" s="28">
        <f t="shared" si="19"/>
        <v>47.5</v>
      </c>
      <c r="L119" s="28">
        <f t="shared" si="20"/>
        <v>72.7</v>
      </c>
    </row>
    <row r="120" spans="1:12">
      <c r="A120">
        <v>93</v>
      </c>
      <c r="B120" s="12" t="s">
        <v>135</v>
      </c>
      <c r="C120" s="4">
        <v>2002</v>
      </c>
      <c r="D120" s="13" t="s">
        <v>15</v>
      </c>
      <c r="F120" s="28"/>
      <c r="G120" s="28">
        <f t="shared" si="18"/>
        <v>-96</v>
      </c>
      <c r="H120" s="28"/>
      <c r="I120" s="28"/>
      <c r="J120" s="28"/>
      <c r="K120" s="28">
        <f t="shared" si="19"/>
        <v>0</v>
      </c>
      <c r="L120" s="28" t="s">
        <v>182</v>
      </c>
    </row>
    <row r="121" spans="1:12">
      <c r="A121">
        <v>94</v>
      </c>
      <c r="B121" s="12" t="s">
        <v>134</v>
      </c>
      <c r="C121" s="4">
        <v>2002</v>
      </c>
      <c r="D121" s="13" t="s">
        <v>26</v>
      </c>
      <c r="E121" s="13" t="s">
        <v>121</v>
      </c>
      <c r="F121" s="28">
        <v>64.5</v>
      </c>
      <c r="G121" s="28">
        <f t="shared" si="18"/>
        <v>58.8</v>
      </c>
      <c r="H121" s="28">
        <v>17</v>
      </c>
      <c r="I121" s="28">
        <v>17</v>
      </c>
      <c r="J121" s="28">
        <v>17</v>
      </c>
      <c r="K121" s="28">
        <f t="shared" si="19"/>
        <v>51</v>
      </c>
      <c r="L121" s="28">
        <f t="shared" si="20"/>
        <v>109.8</v>
      </c>
    </row>
    <row r="122" spans="1:12">
      <c r="A122">
        <v>95</v>
      </c>
      <c r="B122" s="13" t="s">
        <v>133</v>
      </c>
      <c r="C122" s="4">
        <v>2002</v>
      </c>
      <c r="D122" s="13" t="s">
        <v>24</v>
      </c>
      <c r="E122" s="13" t="s">
        <v>121</v>
      </c>
      <c r="F122" s="28">
        <v>54</v>
      </c>
      <c r="G122" s="28">
        <f t="shared" si="18"/>
        <v>33.6</v>
      </c>
      <c r="H122" s="28">
        <v>16</v>
      </c>
      <c r="I122" s="28">
        <v>16.5</v>
      </c>
      <c r="J122" s="28">
        <v>16</v>
      </c>
      <c r="K122" s="28">
        <f t="shared" si="19"/>
        <v>48.5</v>
      </c>
      <c r="L122" s="28">
        <f t="shared" si="20"/>
        <v>82.1</v>
      </c>
    </row>
    <row r="123" spans="1:12">
      <c r="A123">
        <v>96</v>
      </c>
      <c r="B123" s="12" t="s">
        <v>132</v>
      </c>
      <c r="C123" s="4">
        <v>2002</v>
      </c>
      <c r="D123" s="13" t="s">
        <v>15</v>
      </c>
      <c r="F123" s="28">
        <v>52</v>
      </c>
      <c r="G123" s="28">
        <f t="shared" si="18"/>
        <v>28.8</v>
      </c>
      <c r="H123" s="28">
        <v>15.5</v>
      </c>
      <c r="I123" s="28">
        <v>16.5</v>
      </c>
      <c r="J123" s="28">
        <v>16</v>
      </c>
      <c r="K123" s="28">
        <f t="shared" si="19"/>
        <v>48</v>
      </c>
      <c r="L123" s="28">
        <f t="shared" si="20"/>
        <v>76.8</v>
      </c>
    </row>
    <row r="124" spans="1:12">
      <c r="A124">
        <v>97</v>
      </c>
      <c r="B124" s="12" t="s">
        <v>130</v>
      </c>
      <c r="C124" s="4">
        <v>2002</v>
      </c>
      <c r="D124" s="13" t="s">
        <v>15</v>
      </c>
      <c r="F124" s="28">
        <v>55.5</v>
      </c>
      <c r="G124" s="28">
        <f t="shared" si="18"/>
        <v>37.200000000000003</v>
      </c>
      <c r="H124" s="28">
        <v>16.5</v>
      </c>
      <c r="I124" s="28">
        <v>17</v>
      </c>
      <c r="J124" s="28">
        <v>17</v>
      </c>
      <c r="K124" s="28">
        <f t="shared" si="19"/>
        <v>50.5</v>
      </c>
      <c r="L124" s="28">
        <f t="shared" si="20"/>
        <v>87.7</v>
      </c>
    </row>
    <row r="125" spans="1:12">
      <c r="A125">
        <v>98</v>
      </c>
      <c r="B125" s="12" t="s">
        <v>131</v>
      </c>
      <c r="C125" s="4">
        <v>2002</v>
      </c>
      <c r="D125" s="13" t="s">
        <v>24</v>
      </c>
      <c r="E125" s="13" t="s">
        <v>121</v>
      </c>
      <c r="F125" s="28">
        <v>58.5</v>
      </c>
      <c r="G125" s="28">
        <f t="shared" si="18"/>
        <v>44.4</v>
      </c>
      <c r="H125" s="28">
        <v>16</v>
      </c>
      <c r="I125" s="28">
        <v>16.5</v>
      </c>
      <c r="J125" s="28">
        <v>16</v>
      </c>
      <c r="K125" s="28">
        <f t="shared" si="19"/>
        <v>48.5</v>
      </c>
      <c r="L125" s="28">
        <f t="shared" si="20"/>
        <v>92.9</v>
      </c>
    </row>
    <row r="126" spans="1:12">
      <c r="A126">
        <v>99</v>
      </c>
      <c r="B126" s="12" t="s">
        <v>129</v>
      </c>
      <c r="C126" s="4">
        <v>2002</v>
      </c>
      <c r="D126" s="13" t="s">
        <v>26</v>
      </c>
      <c r="E126" s="13" t="s">
        <v>121</v>
      </c>
      <c r="F126" s="28"/>
      <c r="G126" s="28">
        <f t="shared" si="18"/>
        <v>-96</v>
      </c>
      <c r="H126" s="28"/>
      <c r="I126" s="28"/>
      <c r="J126" s="28"/>
      <c r="K126" s="28">
        <f t="shared" si="19"/>
        <v>0</v>
      </c>
      <c r="L126" s="28" t="s">
        <v>182</v>
      </c>
    </row>
    <row r="127" spans="1:12">
      <c r="A127">
        <v>100</v>
      </c>
      <c r="B127" s="12" t="s">
        <v>128</v>
      </c>
      <c r="C127" s="4">
        <v>2002</v>
      </c>
      <c r="D127" s="13" t="s">
        <v>103</v>
      </c>
      <c r="F127" s="28">
        <v>56.5</v>
      </c>
      <c r="G127" s="33">
        <f t="shared" si="18"/>
        <v>39.6</v>
      </c>
      <c r="H127" s="28">
        <v>16</v>
      </c>
      <c r="I127" s="28">
        <v>16</v>
      </c>
      <c r="J127" s="28">
        <v>16</v>
      </c>
      <c r="K127" s="28">
        <f t="shared" si="19"/>
        <v>48</v>
      </c>
      <c r="L127" s="28">
        <f t="shared" si="20"/>
        <v>87.6</v>
      </c>
    </row>
    <row r="128" spans="1:12">
      <c r="A128">
        <v>101</v>
      </c>
      <c r="B128" t="s">
        <v>127</v>
      </c>
      <c r="C128">
        <v>2001</v>
      </c>
      <c r="D128" t="s">
        <v>15</v>
      </c>
      <c r="E128" s="13" t="s">
        <v>121</v>
      </c>
      <c r="F128" s="28">
        <v>57.5</v>
      </c>
      <c r="G128" s="28">
        <f t="shared" si="18"/>
        <v>42</v>
      </c>
      <c r="H128" s="28">
        <v>9.5</v>
      </c>
      <c r="I128" s="28">
        <v>10</v>
      </c>
      <c r="J128" s="28">
        <v>10</v>
      </c>
      <c r="K128" s="28">
        <f t="shared" si="19"/>
        <v>29.5</v>
      </c>
      <c r="L128" s="28">
        <f t="shared" si="20"/>
        <v>71.5</v>
      </c>
    </row>
    <row r="129" spans="1:12">
      <c r="A129">
        <v>102</v>
      </c>
      <c r="B129" s="12" t="s">
        <v>126</v>
      </c>
      <c r="C129" s="4">
        <v>2001</v>
      </c>
      <c r="D129" s="13" t="s">
        <v>12</v>
      </c>
      <c r="E129" s="13" t="s">
        <v>121</v>
      </c>
      <c r="F129" s="28">
        <v>59</v>
      </c>
      <c r="G129" s="33">
        <f t="shared" si="18"/>
        <v>45.6</v>
      </c>
      <c r="H129" s="28">
        <v>16</v>
      </c>
      <c r="I129" s="28">
        <v>16.5</v>
      </c>
      <c r="J129" s="28">
        <v>16</v>
      </c>
      <c r="K129" s="28">
        <f t="shared" si="19"/>
        <v>48.5</v>
      </c>
      <c r="L129" s="28">
        <f t="shared" si="20"/>
        <v>94.1</v>
      </c>
    </row>
    <row r="130" spans="1:12">
      <c r="A130">
        <v>103</v>
      </c>
      <c r="B130" s="12" t="s">
        <v>125</v>
      </c>
      <c r="C130" s="4">
        <v>2001</v>
      </c>
      <c r="D130" s="13" t="s">
        <v>15</v>
      </c>
      <c r="E130" s="4"/>
      <c r="F130" s="28"/>
      <c r="G130" s="28">
        <f t="shared" si="18"/>
        <v>-96</v>
      </c>
      <c r="H130" s="28"/>
      <c r="I130" s="28"/>
      <c r="J130" s="28"/>
      <c r="K130" s="28">
        <f t="shared" si="19"/>
        <v>0</v>
      </c>
      <c r="L130" s="28" t="s">
        <v>182</v>
      </c>
    </row>
    <row r="131" spans="1:12">
      <c r="A131">
        <v>104</v>
      </c>
      <c r="B131" s="12" t="s">
        <v>122</v>
      </c>
      <c r="C131" s="4">
        <v>2001</v>
      </c>
      <c r="D131" s="13" t="s">
        <v>15</v>
      </c>
      <c r="F131" s="28">
        <v>54</v>
      </c>
      <c r="G131" s="28">
        <f t="shared" si="18"/>
        <v>33.6</v>
      </c>
      <c r="H131" s="28">
        <v>15.5</v>
      </c>
      <c r="I131" s="28">
        <v>16.5</v>
      </c>
      <c r="J131" s="28">
        <v>16</v>
      </c>
      <c r="K131" s="28">
        <f t="shared" si="19"/>
        <v>48</v>
      </c>
      <c r="L131" s="28">
        <f t="shared" si="20"/>
        <v>81.599999999999994</v>
      </c>
    </row>
    <row r="132" spans="1:12">
      <c r="A132">
        <v>105</v>
      </c>
      <c r="B132" s="12" t="s">
        <v>123</v>
      </c>
      <c r="C132" s="4">
        <v>2002</v>
      </c>
      <c r="D132" s="13" t="s">
        <v>24</v>
      </c>
      <c r="E132" s="13" t="s">
        <v>124</v>
      </c>
      <c r="F132" s="28">
        <v>65</v>
      </c>
      <c r="G132" s="28">
        <f t="shared" si="18"/>
        <v>60</v>
      </c>
      <c r="H132" s="28">
        <v>16.5</v>
      </c>
      <c r="I132" s="28">
        <v>16.5</v>
      </c>
      <c r="J132" s="28">
        <v>17</v>
      </c>
      <c r="K132" s="28">
        <f t="shared" si="19"/>
        <v>50</v>
      </c>
      <c r="L132" s="28">
        <f t="shared" si="20"/>
        <v>110</v>
      </c>
    </row>
    <row r="133" spans="1:12">
      <c r="A133">
        <v>106</v>
      </c>
      <c r="B133" s="12" t="s">
        <v>120</v>
      </c>
      <c r="C133" s="4">
        <v>2002</v>
      </c>
      <c r="D133" s="13" t="s">
        <v>24</v>
      </c>
      <c r="E133" s="13" t="s">
        <v>121</v>
      </c>
      <c r="F133" s="28">
        <v>60</v>
      </c>
      <c r="G133" s="28">
        <f t="shared" si="18"/>
        <v>48</v>
      </c>
      <c r="H133" s="28">
        <v>16.5</v>
      </c>
      <c r="I133" s="28">
        <v>16</v>
      </c>
      <c r="J133" s="28">
        <v>16.5</v>
      </c>
      <c r="K133" s="28">
        <f t="shared" si="19"/>
        <v>49</v>
      </c>
      <c r="L133" s="28">
        <f t="shared" si="20"/>
        <v>97</v>
      </c>
    </row>
    <row r="134" spans="1:12">
      <c r="A134">
        <v>107</v>
      </c>
      <c r="B134" s="12" t="s">
        <v>119</v>
      </c>
      <c r="C134" s="4">
        <v>2001</v>
      </c>
      <c r="D134" s="13" t="s">
        <v>103</v>
      </c>
      <c r="F134" s="28">
        <v>61</v>
      </c>
      <c r="G134" s="28">
        <f t="shared" si="18"/>
        <v>50.4</v>
      </c>
      <c r="H134" s="28">
        <v>17</v>
      </c>
      <c r="I134" s="28">
        <v>17</v>
      </c>
      <c r="J134" s="28">
        <v>17</v>
      </c>
      <c r="K134" s="28">
        <f t="shared" si="19"/>
        <v>51</v>
      </c>
      <c r="L134" s="28">
        <f t="shared" si="20"/>
        <v>101.4</v>
      </c>
    </row>
    <row r="135" spans="1:12">
      <c r="A135">
        <v>108</v>
      </c>
      <c r="B135" s="12" t="s">
        <v>118</v>
      </c>
      <c r="C135" s="4">
        <v>2001</v>
      </c>
      <c r="D135" s="13" t="s">
        <v>15</v>
      </c>
      <c r="E135" s="4"/>
      <c r="F135" s="28">
        <v>56.5</v>
      </c>
      <c r="G135" s="28">
        <f t="shared" si="18"/>
        <v>39.6</v>
      </c>
      <c r="H135" s="28">
        <v>16</v>
      </c>
      <c r="I135" s="28">
        <v>16</v>
      </c>
      <c r="J135" s="28">
        <v>17</v>
      </c>
      <c r="K135" s="28">
        <f t="shared" si="19"/>
        <v>49</v>
      </c>
      <c r="L135" s="28">
        <f t="shared" si="20"/>
        <v>88.6</v>
      </c>
    </row>
    <row r="136" spans="1:12">
      <c r="A136">
        <v>109</v>
      </c>
      <c r="B136" s="12" t="s">
        <v>117</v>
      </c>
      <c r="C136" s="4">
        <v>2001</v>
      </c>
      <c r="D136" s="13" t="s">
        <v>15</v>
      </c>
      <c r="E136" s="28"/>
      <c r="F136" s="28">
        <v>62.5</v>
      </c>
      <c r="G136" s="28">
        <f t="shared" si="18"/>
        <v>54</v>
      </c>
      <c r="H136" s="28">
        <v>16</v>
      </c>
      <c r="I136" s="28">
        <v>16</v>
      </c>
      <c r="J136" s="28">
        <v>16.5</v>
      </c>
      <c r="K136" s="28">
        <f t="shared" si="19"/>
        <v>48.5</v>
      </c>
      <c r="L136" s="28">
        <f t="shared" si="20"/>
        <v>102.5</v>
      </c>
    </row>
  </sheetData>
  <mergeCells count="2">
    <mergeCell ref="B1:D1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opLeftCell="A61" workbookViewId="0">
      <selection activeCell="H47" sqref="H47"/>
    </sheetView>
  </sheetViews>
  <sheetFormatPr defaultRowHeight="15"/>
  <cols>
    <col min="1" max="1" width="5.140625" customWidth="1"/>
    <col min="2" max="2" width="18.85546875" customWidth="1"/>
    <col min="4" max="4" width="14" customWidth="1"/>
    <col min="5" max="5" width="16.5703125" customWidth="1"/>
  </cols>
  <sheetData>
    <row r="1" spans="1:8">
      <c r="B1" s="51" t="s">
        <v>167</v>
      </c>
      <c r="C1" s="51"/>
      <c r="D1" s="51"/>
      <c r="F1" s="28"/>
      <c r="G1" s="28"/>
      <c r="H1" s="28"/>
    </row>
    <row r="2" spans="1:8">
      <c r="B2" s="51" t="s">
        <v>193</v>
      </c>
      <c r="C2" s="51"/>
      <c r="D2" s="51"/>
      <c r="F2" s="28"/>
      <c r="G2" s="28"/>
      <c r="H2" s="28"/>
    </row>
    <row r="3" spans="1:8">
      <c r="B3" t="s">
        <v>168</v>
      </c>
      <c r="C3" t="s">
        <v>152</v>
      </c>
      <c r="F3" s="28"/>
      <c r="G3" s="28"/>
      <c r="H3" s="28"/>
    </row>
    <row r="4" spans="1:8">
      <c r="E4" t="s">
        <v>153</v>
      </c>
      <c r="F4" s="28"/>
      <c r="G4" s="28"/>
      <c r="H4" s="28"/>
    </row>
    <row r="5" spans="1:8">
      <c r="A5" t="s">
        <v>154</v>
      </c>
      <c r="E5" s="28" t="s">
        <v>155</v>
      </c>
      <c r="F5" s="2" t="s">
        <v>191</v>
      </c>
      <c r="H5" s="28"/>
    </row>
    <row r="6" spans="1:8">
      <c r="E6" s="28" t="s">
        <v>156</v>
      </c>
      <c r="F6" s="2" t="s">
        <v>178</v>
      </c>
      <c r="H6" s="28"/>
    </row>
    <row r="7" spans="1:8">
      <c r="A7" t="s">
        <v>157</v>
      </c>
      <c r="E7" s="28" t="s">
        <v>158</v>
      </c>
      <c r="F7" s="2" t="s">
        <v>179</v>
      </c>
      <c r="H7" s="28"/>
    </row>
    <row r="8" spans="1:8">
      <c r="F8" s="28"/>
      <c r="G8" s="28"/>
      <c r="H8" s="28"/>
    </row>
    <row r="9" spans="1:8">
      <c r="F9" s="28"/>
      <c r="G9" s="28"/>
      <c r="H9" s="28"/>
    </row>
    <row r="10" spans="1:8">
      <c r="A10" s="5" t="s">
        <v>0</v>
      </c>
      <c r="B10" s="5"/>
      <c r="C10" s="5" t="s">
        <v>1</v>
      </c>
      <c r="F10" s="28"/>
      <c r="G10" s="28"/>
      <c r="H10" s="28"/>
    </row>
    <row r="11" spans="1:8" ht="30">
      <c r="A11" s="18" t="s">
        <v>2</v>
      </c>
      <c r="B11" s="18" t="s">
        <v>3</v>
      </c>
      <c r="C11" s="18" t="s">
        <v>159</v>
      </c>
      <c r="D11" s="18" t="s">
        <v>5</v>
      </c>
      <c r="E11" s="18" t="s">
        <v>6</v>
      </c>
      <c r="F11" s="50" t="s">
        <v>192</v>
      </c>
      <c r="G11" s="18" t="s">
        <v>190</v>
      </c>
    </row>
    <row r="12" spans="1:8">
      <c r="A12">
        <v>14</v>
      </c>
      <c r="B12" s="12" t="s">
        <v>46</v>
      </c>
      <c r="C12" s="4">
        <v>2007</v>
      </c>
      <c r="D12" s="13" t="s">
        <v>17</v>
      </c>
      <c r="E12" s="13" t="s">
        <v>20</v>
      </c>
      <c r="F12">
        <f>SUM('Wyniki 1 seria '!L25,'Wyniki 2 seria'!L25)</f>
        <v>244.4</v>
      </c>
      <c r="G12">
        <v>50</v>
      </c>
    </row>
    <row r="13" spans="1:8">
      <c r="A13" s="19">
        <v>32</v>
      </c>
      <c r="B13" s="12" t="s">
        <v>11</v>
      </c>
      <c r="C13" s="4">
        <v>2007</v>
      </c>
      <c r="D13" s="13" t="s">
        <v>12</v>
      </c>
      <c r="E13" s="13" t="s">
        <v>13</v>
      </c>
      <c r="F13">
        <f>SUM('Wyniki 1 seria '!L43,'Wyniki 2 seria'!L43)</f>
        <v>243.4</v>
      </c>
      <c r="G13">
        <v>45</v>
      </c>
    </row>
    <row r="14" spans="1:8">
      <c r="A14">
        <v>30</v>
      </c>
      <c r="B14" s="12" t="s">
        <v>14</v>
      </c>
      <c r="C14" s="4">
        <v>2007</v>
      </c>
      <c r="D14" s="13" t="s">
        <v>15</v>
      </c>
      <c r="E14" s="4"/>
      <c r="F14">
        <f>SUM('Wyniki 1 seria '!L41,'Wyniki 2 seria'!L41)</f>
        <v>233.2</v>
      </c>
      <c r="G14">
        <v>40</v>
      </c>
    </row>
    <row r="15" spans="1:8">
      <c r="A15">
        <v>29</v>
      </c>
      <c r="B15" s="12" t="s">
        <v>19</v>
      </c>
      <c r="C15" s="4">
        <v>2007</v>
      </c>
      <c r="D15" s="13" t="s">
        <v>17</v>
      </c>
      <c r="E15" s="13" t="s">
        <v>20</v>
      </c>
      <c r="F15">
        <f>SUM('Wyniki 1 seria '!L40,'Wyniki 2 seria'!L40)</f>
        <v>229.5</v>
      </c>
      <c r="G15">
        <v>36</v>
      </c>
    </row>
    <row r="16" spans="1:8">
      <c r="A16">
        <v>24</v>
      </c>
      <c r="B16" s="12" t="s">
        <v>30</v>
      </c>
      <c r="C16" s="4">
        <v>2007</v>
      </c>
      <c r="D16" s="13" t="s">
        <v>17</v>
      </c>
      <c r="E16" s="13" t="s">
        <v>31</v>
      </c>
      <c r="F16">
        <f>SUM('Wyniki 1 seria '!L35,'Wyniki 2 seria'!L35)</f>
        <v>229.1</v>
      </c>
      <c r="G16">
        <v>32</v>
      </c>
    </row>
    <row r="17" spans="1:7">
      <c r="A17">
        <v>22</v>
      </c>
      <c r="B17" s="12" t="s">
        <v>34</v>
      </c>
      <c r="C17" s="4">
        <v>2008</v>
      </c>
      <c r="D17" s="13" t="s">
        <v>17</v>
      </c>
      <c r="E17" s="13" t="s">
        <v>35</v>
      </c>
      <c r="F17">
        <f>SUM('Wyniki 1 seria '!L33,'Wyniki 2 seria'!L33)</f>
        <v>221.8</v>
      </c>
      <c r="G17">
        <v>27.5</v>
      </c>
    </row>
    <row r="18" spans="1:7">
      <c r="A18">
        <v>25</v>
      </c>
      <c r="B18" s="12" t="s">
        <v>28</v>
      </c>
      <c r="C18" s="4">
        <v>2008</v>
      </c>
      <c r="D18" s="13" t="s">
        <v>12</v>
      </c>
      <c r="E18" s="13" t="s">
        <v>29</v>
      </c>
      <c r="F18">
        <f>SUM('Wyniki 1 seria '!L36,'Wyniki 2 seria'!L36)</f>
        <v>221.8</v>
      </c>
      <c r="G18">
        <v>27.5</v>
      </c>
    </row>
    <row r="19" spans="1:7">
      <c r="A19">
        <v>26</v>
      </c>
      <c r="B19" s="12" t="s">
        <v>25</v>
      </c>
      <c r="C19" s="4">
        <v>2007</v>
      </c>
      <c r="D19" s="13" t="s">
        <v>17</v>
      </c>
      <c r="E19" s="13" t="s">
        <v>27</v>
      </c>
      <c r="F19">
        <f>SUM('Wyniki 1 seria '!L37,'Wyniki 2 seria'!L37)</f>
        <v>220.8</v>
      </c>
      <c r="G19">
        <v>24</v>
      </c>
    </row>
    <row r="20" spans="1:7">
      <c r="A20">
        <v>27</v>
      </c>
      <c r="B20" s="12" t="s">
        <v>23</v>
      </c>
      <c r="C20" s="4">
        <v>2007</v>
      </c>
      <c r="D20" s="13" t="s">
        <v>24</v>
      </c>
      <c r="E20" s="13" t="s">
        <v>18</v>
      </c>
      <c r="F20">
        <f>SUM('Wyniki 1 seria '!L38,'Wyniki 2 seria'!L38)</f>
        <v>220.39999999999998</v>
      </c>
      <c r="G20">
        <v>22</v>
      </c>
    </row>
    <row r="21" spans="1:7">
      <c r="A21">
        <v>23</v>
      </c>
      <c r="B21" s="12" t="s">
        <v>32</v>
      </c>
      <c r="C21" s="4">
        <v>2007</v>
      </c>
      <c r="D21" s="13" t="s">
        <v>17</v>
      </c>
      <c r="E21" s="13" t="s">
        <v>33</v>
      </c>
      <c r="F21">
        <f>SUM('Wyniki 1 seria '!L34,'Wyniki 2 seria'!L34)</f>
        <v>220.3</v>
      </c>
      <c r="G21">
        <v>21</v>
      </c>
    </row>
    <row r="22" spans="1:7">
      <c r="A22">
        <v>12</v>
      </c>
      <c r="B22" s="14" t="s">
        <v>48</v>
      </c>
      <c r="C22" s="15">
        <v>2007</v>
      </c>
      <c r="D22" s="16" t="s">
        <v>26</v>
      </c>
      <c r="E22" s="13" t="s">
        <v>49</v>
      </c>
      <c r="F22">
        <f>SUM('Wyniki 1 seria '!L23,'Wyniki 2 seria'!L23)</f>
        <v>210.5</v>
      </c>
      <c r="G22">
        <v>20</v>
      </c>
    </row>
    <row r="23" spans="1:7">
      <c r="A23">
        <v>16</v>
      </c>
      <c r="B23" t="s">
        <v>43</v>
      </c>
      <c r="C23" s="36">
        <v>2008</v>
      </c>
      <c r="D23" t="s">
        <v>24</v>
      </c>
      <c r="E23" t="s">
        <v>44</v>
      </c>
      <c r="F23">
        <f>SUM('Wyniki 1 seria '!L27,'Wyniki 2 seria'!L27)</f>
        <v>204.89999999999998</v>
      </c>
      <c r="G23">
        <v>19</v>
      </c>
    </row>
    <row r="24" spans="1:7">
      <c r="A24">
        <v>28</v>
      </c>
      <c r="B24" s="12" t="s">
        <v>21</v>
      </c>
      <c r="C24" s="4">
        <v>2007</v>
      </c>
      <c r="D24" s="13" t="s">
        <v>15</v>
      </c>
      <c r="E24" s="13" t="s">
        <v>22</v>
      </c>
      <c r="F24">
        <f>SUM('Wyniki 1 seria '!L39,'Wyniki 2 seria'!L39)</f>
        <v>193.6</v>
      </c>
      <c r="G24">
        <v>18</v>
      </c>
    </row>
    <row r="25" spans="1:7">
      <c r="A25">
        <v>21</v>
      </c>
      <c r="B25" s="14" t="s">
        <v>36</v>
      </c>
      <c r="C25" s="15">
        <v>2007</v>
      </c>
      <c r="D25" s="16" t="s">
        <v>17</v>
      </c>
      <c r="E25" s="13" t="s">
        <v>20</v>
      </c>
      <c r="F25">
        <f>SUM('Wyniki 1 seria '!L32,'Wyniki 2 seria'!L32)</f>
        <v>187.8</v>
      </c>
      <c r="G25">
        <v>17</v>
      </c>
    </row>
    <row r="26" spans="1:7">
      <c r="A26">
        <v>5</v>
      </c>
      <c r="B26" s="12" t="s">
        <v>58</v>
      </c>
      <c r="C26" s="4">
        <v>2007</v>
      </c>
      <c r="D26" s="13" t="s">
        <v>56</v>
      </c>
      <c r="E26" s="13"/>
      <c r="F26">
        <f>SUM('Wyniki 1 seria '!L16,'Wyniki 2 seria'!L16)</f>
        <v>172</v>
      </c>
      <c r="G26">
        <v>16</v>
      </c>
    </row>
    <row r="27" spans="1:7">
      <c r="A27">
        <v>19</v>
      </c>
      <c r="B27" t="s">
        <v>39</v>
      </c>
      <c r="C27" s="15">
        <v>2008</v>
      </c>
      <c r="D27" s="13" t="s">
        <v>15</v>
      </c>
      <c r="F27">
        <f>SUM('Wyniki 1 seria '!L30,'Wyniki 2 seria'!L30)</f>
        <v>158</v>
      </c>
      <c r="G27">
        <v>15</v>
      </c>
    </row>
    <row r="28" spans="1:7">
      <c r="A28">
        <v>20</v>
      </c>
      <c r="B28" s="12" t="s">
        <v>37</v>
      </c>
      <c r="C28" s="4">
        <v>2008</v>
      </c>
      <c r="D28" s="13" t="s">
        <v>26</v>
      </c>
      <c r="E28" s="13" t="s">
        <v>38</v>
      </c>
      <c r="F28">
        <f>SUM('Wyniki 1 seria '!L31,'Wyniki 2 seria'!L31)</f>
        <v>148</v>
      </c>
      <c r="G28">
        <v>14</v>
      </c>
    </row>
    <row r="29" spans="1:7">
      <c r="A29">
        <v>11</v>
      </c>
      <c r="B29" t="s">
        <v>50</v>
      </c>
      <c r="C29" s="4">
        <v>2008</v>
      </c>
      <c r="D29" s="13" t="s">
        <v>15</v>
      </c>
      <c r="E29" t="s">
        <v>51</v>
      </c>
      <c r="F29">
        <f>SUM('Wyniki 1 seria '!L22,'Wyniki 2 seria'!L22)</f>
        <v>112.89999999999999</v>
      </c>
      <c r="G29">
        <v>13</v>
      </c>
    </row>
    <row r="30" spans="1:7">
      <c r="A30">
        <v>18</v>
      </c>
      <c r="B30" t="s">
        <v>40</v>
      </c>
      <c r="C30" s="15">
        <v>2008</v>
      </c>
      <c r="D30" s="13" t="s">
        <v>15</v>
      </c>
      <c r="F30">
        <f>SUM('Wyniki 1 seria '!L29,'Wyniki 2 seria'!L29)</f>
        <v>109.8</v>
      </c>
      <c r="G30">
        <v>12</v>
      </c>
    </row>
    <row r="31" spans="1:7">
      <c r="A31">
        <v>13</v>
      </c>
      <c r="B31" t="s">
        <v>47</v>
      </c>
      <c r="C31">
        <v>2009</v>
      </c>
      <c r="D31" s="13" t="s">
        <v>17</v>
      </c>
      <c r="E31" s="13" t="s">
        <v>44</v>
      </c>
      <c r="F31">
        <f>SUM('Wyniki 1 seria '!L24,'Wyniki 2 seria'!L24)</f>
        <v>96.8</v>
      </c>
      <c r="G31">
        <v>11</v>
      </c>
    </row>
    <row r="32" spans="1:7">
      <c r="A32">
        <v>6</v>
      </c>
      <c r="B32" t="s">
        <v>57</v>
      </c>
      <c r="C32" s="4">
        <v>2008</v>
      </c>
      <c r="D32" s="13" t="s">
        <v>56</v>
      </c>
      <c r="F32">
        <f>SUM('Wyniki 1 seria '!L17,'Wyniki 2 seria'!L17)</f>
        <v>0</v>
      </c>
      <c r="G32">
        <v>0</v>
      </c>
    </row>
    <row r="33" spans="1:7">
      <c r="A33">
        <v>7</v>
      </c>
      <c r="B33" t="s">
        <v>55</v>
      </c>
      <c r="C33" s="4">
        <v>2009</v>
      </c>
      <c r="D33" s="13" t="s">
        <v>56</v>
      </c>
      <c r="F33">
        <f>SUM('Wyniki 1 seria '!L18,'Wyniki 2 seria'!L18)</f>
        <v>0</v>
      </c>
      <c r="G33">
        <v>0</v>
      </c>
    </row>
    <row r="34" spans="1:7">
      <c r="A34">
        <v>8</v>
      </c>
      <c r="B34" t="s">
        <v>54</v>
      </c>
      <c r="C34">
        <v>2011</v>
      </c>
      <c r="D34" t="s">
        <v>24</v>
      </c>
      <c r="F34">
        <f>SUM('Wyniki 1 seria '!L19,'Wyniki 2 seria'!L19)</f>
        <v>0</v>
      </c>
      <c r="G34">
        <v>0</v>
      </c>
    </row>
    <row r="35" spans="1:7">
      <c r="A35">
        <v>9</v>
      </c>
      <c r="B35" t="s">
        <v>52</v>
      </c>
      <c r="C35" s="36">
        <v>2007</v>
      </c>
      <c r="D35" s="13" t="s">
        <v>15</v>
      </c>
      <c r="F35">
        <f>SUM('Wyniki 1 seria '!L20,'Wyniki 2 seria'!L20)</f>
        <v>0</v>
      </c>
      <c r="G35">
        <v>0</v>
      </c>
    </row>
    <row r="36" spans="1:7">
      <c r="A36">
        <v>10</v>
      </c>
      <c r="B36" s="12" t="s">
        <v>53</v>
      </c>
      <c r="C36" s="4">
        <v>2008</v>
      </c>
      <c r="D36" s="13" t="s">
        <v>12</v>
      </c>
      <c r="E36" s="13" t="s">
        <v>13</v>
      </c>
      <c r="F36">
        <f>SUM('Wyniki 1 seria '!L21,'Wyniki 2 seria'!L21)</f>
        <v>0</v>
      </c>
      <c r="G36">
        <v>0</v>
      </c>
    </row>
    <row r="37" spans="1:7">
      <c r="A37">
        <v>15</v>
      </c>
      <c r="B37" t="s">
        <v>45</v>
      </c>
      <c r="C37">
        <v>2008</v>
      </c>
      <c r="D37" s="13" t="s">
        <v>26</v>
      </c>
      <c r="E37" t="s">
        <v>42</v>
      </c>
      <c r="F37">
        <f>SUM('Wyniki 1 seria '!L26,'Wyniki 2 seria'!L26)</f>
        <v>0</v>
      </c>
      <c r="G37">
        <v>0</v>
      </c>
    </row>
    <row r="38" spans="1:7">
      <c r="A38">
        <v>17</v>
      </c>
      <c r="B38" t="s">
        <v>41</v>
      </c>
      <c r="C38">
        <v>2007</v>
      </c>
      <c r="D38" s="13" t="s">
        <v>26</v>
      </c>
      <c r="E38" t="s">
        <v>42</v>
      </c>
      <c r="F38">
        <f>SUM('Wyniki 1 seria '!L28,'Wyniki 2 seria'!L28)</f>
        <v>0</v>
      </c>
      <c r="G38">
        <v>0</v>
      </c>
    </row>
    <row r="39" spans="1:7">
      <c r="A39">
        <v>31</v>
      </c>
      <c r="B39" s="12" t="s">
        <v>16</v>
      </c>
      <c r="C39" s="4">
        <v>2008</v>
      </c>
      <c r="D39" s="13" t="s">
        <v>17</v>
      </c>
      <c r="E39" s="13" t="s">
        <v>18</v>
      </c>
      <c r="F39">
        <f>SUM('Wyniki 1 seria '!L42,'Wyniki 2 seria'!L42)</f>
        <v>0</v>
      </c>
      <c r="G39">
        <v>0</v>
      </c>
    </row>
    <row r="40" spans="1:7">
      <c r="C40" s="28"/>
      <c r="D40" s="28"/>
    </row>
    <row r="42" spans="1:7">
      <c r="A42" s="5" t="s">
        <v>61</v>
      </c>
      <c r="B42" s="5"/>
      <c r="C42" s="5" t="s">
        <v>1</v>
      </c>
    </row>
    <row r="43" spans="1:7" ht="30">
      <c r="A43" s="18" t="s">
        <v>2</v>
      </c>
      <c r="B43" s="18" t="s">
        <v>3</v>
      </c>
      <c r="C43" s="18" t="s">
        <v>159</v>
      </c>
      <c r="D43" s="18" t="s">
        <v>5</v>
      </c>
      <c r="E43" s="18" t="s">
        <v>6</v>
      </c>
      <c r="F43" s="50" t="s">
        <v>192</v>
      </c>
    </row>
    <row r="44" spans="1:7">
      <c r="A44" s="19">
        <v>33</v>
      </c>
      <c r="B44" s="12" t="s">
        <v>62</v>
      </c>
      <c r="C44" s="27">
        <v>2007</v>
      </c>
      <c r="D44" s="13" t="s">
        <v>17</v>
      </c>
      <c r="E44" t="s">
        <v>18</v>
      </c>
      <c r="F44">
        <f>SUM('Wyniki 1 seria '!L48,'Wyniki 2 seria'!L48)</f>
        <v>0</v>
      </c>
      <c r="G44">
        <v>0</v>
      </c>
    </row>
    <row r="45" spans="1:7">
      <c r="A45">
        <v>34</v>
      </c>
      <c r="B45" s="12" t="s">
        <v>64</v>
      </c>
      <c r="C45" s="4">
        <v>2006</v>
      </c>
      <c r="D45" s="13" t="s">
        <v>17</v>
      </c>
      <c r="E45" s="13" t="s">
        <v>65</v>
      </c>
      <c r="F45">
        <f>SUM('Wyniki 1 seria '!L49,'Wyniki 2 seria'!L49)</f>
        <v>205.4</v>
      </c>
      <c r="G45" t="s">
        <v>63</v>
      </c>
    </row>
    <row r="46" spans="1:7">
      <c r="A46" s="28"/>
      <c r="C46" s="28"/>
      <c r="D46" s="28"/>
    </row>
    <row r="47" spans="1:7">
      <c r="A47" s="7" t="s">
        <v>66</v>
      </c>
      <c r="B47" s="5"/>
      <c r="C47" s="21" t="s">
        <v>67</v>
      </c>
      <c r="D47" s="28"/>
    </row>
    <row r="48" spans="1:7" ht="30">
      <c r="A48" s="18" t="s">
        <v>2</v>
      </c>
      <c r="B48" s="18" t="s">
        <v>3</v>
      </c>
      <c r="C48" s="18" t="s">
        <v>159</v>
      </c>
      <c r="D48" s="18" t="s">
        <v>5</v>
      </c>
      <c r="E48" s="18" t="s">
        <v>6</v>
      </c>
      <c r="F48" s="50" t="s">
        <v>192</v>
      </c>
    </row>
    <row r="49" spans="1:7">
      <c r="A49" s="17">
        <v>58</v>
      </c>
      <c r="B49" s="12" t="s">
        <v>68</v>
      </c>
      <c r="C49" s="4">
        <v>2006</v>
      </c>
      <c r="D49" s="13" t="s">
        <v>24</v>
      </c>
      <c r="E49" s="13" t="s">
        <v>69</v>
      </c>
      <c r="F49">
        <f>SUM('Wyniki 1 seria '!L76,'Wyniki 2 seria'!L76)</f>
        <v>205</v>
      </c>
      <c r="G49">
        <v>50</v>
      </c>
    </row>
    <row r="50" spans="1:7">
      <c r="A50" s="17">
        <v>53</v>
      </c>
      <c r="B50" s="12" t="s">
        <v>73</v>
      </c>
      <c r="C50" s="4">
        <v>2006</v>
      </c>
      <c r="D50" s="13" t="s">
        <v>15</v>
      </c>
      <c r="F50">
        <f>SUM('Wyniki 1 seria '!L71,'Wyniki 2 seria'!L71)</f>
        <v>198.4</v>
      </c>
      <c r="G50">
        <v>45</v>
      </c>
    </row>
    <row r="51" spans="1:7">
      <c r="A51" s="17">
        <v>57</v>
      </c>
      <c r="B51" s="12" t="s">
        <v>70</v>
      </c>
      <c r="C51" s="4">
        <v>2005</v>
      </c>
      <c r="D51" s="13" t="s">
        <v>15</v>
      </c>
      <c r="E51" s="4"/>
      <c r="F51">
        <f>SUM('Wyniki 1 seria '!L75,'Wyniki 2 seria'!L75)</f>
        <v>192.8</v>
      </c>
      <c r="G51">
        <v>40</v>
      </c>
    </row>
    <row r="52" spans="1:7">
      <c r="A52" s="17">
        <v>55</v>
      </c>
      <c r="B52" s="12" t="s">
        <v>72</v>
      </c>
      <c r="C52" s="4">
        <v>2006</v>
      </c>
      <c r="D52" s="13" t="s">
        <v>24</v>
      </c>
      <c r="E52" s="13" t="s">
        <v>20</v>
      </c>
      <c r="F52">
        <f>SUM('Wyniki 1 seria '!L73,'Wyniki 2 seria'!L73)</f>
        <v>190.7</v>
      </c>
      <c r="G52">
        <v>36</v>
      </c>
    </row>
    <row r="53" spans="1:7">
      <c r="A53" s="17">
        <v>56</v>
      </c>
      <c r="B53" s="12" t="s">
        <v>71</v>
      </c>
      <c r="C53" s="4">
        <v>2005</v>
      </c>
      <c r="D53" s="13" t="s">
        <v>12</v>
      </c>
      <c r="E53" s="13" t="s">
        <v>13</v>
      </c>
      <c r="F53">
        <f>SUM('Wyniki 1 seria '!L74,'Wyniki 2 seria'!L74)</f>
        <v>185.1</v>
      </c>
      <c r="G53">
        <v>32</v>
      </c>
    </row>
    <row r="54" spans="1:7">
      <c r="A54" s="17">
        <v>50</v>
      </c>
      <c r="B54" s="12" t="s">
        <v>76</v>
      </c>
      <c r="C54" s="4">
        <v>2005</v>
      </c>
      <c r="D54" s="13" t="s">
        <v>15</v>
      </c>
      <c r="F54">
        <f>SUM('Wyniki 1 seria '!L68,'Wyniki 2 seria'!L68)</f>
        <v>178.7</v>
      </c>
      <c r="G54">
        <v>29</v>
      </c>
    </row>
    <row r="55" spans="1:7">
      <c r="A55" s="17">
        <v>47</v>
      </c>
      <c r="B55" s="12" t="s">
        <v>87</v>
      </c>
      <c r="C55" s="4">
        <v>2005</v>
      </c>
      <c r="D55" s="13" t="s">
        <v>26</v>
      </c>
      <c r="E55" s="23" t="s">
        <v>79</v>
      </c>
      <c r="F55">
        <f>SUM('Wyniki 1 seria '!L65,'Wyniki 2 seria'!L65)</f>
        <v>172</v>
      </c>
      <c r="G55">
        <v>26</v>
      </c>
    </row>
    <row r="56" spans="1:7">
      <c r="A56" s="17">
        <v>51</v>
      </c>
      <c r="B56" s="12" t="s">
        <v>74</v>
      </c>
      <c r="C56" s="4">
        <v>2005</v>
      </c>
      <c r="D56" s="13" t="s">
        <v>24</v>
      </c>
      <c r="E56" s="13" t="s">
        <v>75</v>
      </c>
      <c r="F56">
        <f>SUM('Wyniki 1 seria '!L69,'Wyniki 2 seria'!L69)</f>
        <v>161.80000000000001</v>
      </c>
      <c r="G56">
        <v>24</v>
      </c>
    </row>
    <row r="57" spans="1:7">
      <c r="A57" s="17">
        <v>54</v>
      </c>
      <c r="B57" s="12" t="s">
        <v>77</v>
      </c>
      <c r="C57" s="4">
        <v>2006</v>
      </c>
      <c r="D57" s="13" t="s">
        <v>15</v>
      </c>
      <c r="F57">
        <f>SUM('Wyniki 1 seria '!L72,'Wyniki 2 seria'!L72)</f>
        <v>160.69999999999999</v>
      </c>
      <c r="G57">
        <v>22</v>
      </c>
    </row>
    <row r="58" spans="1:7">
      <c r="A58" s="17">
        <v>46</v>
      </c>
      <c r="B58" s="12" t="s">
        <v>84</v>
      </c>
      <c r="C58" s="4">
        <v>2006</v>
      </c>
      <c r="D58" s="13" t="s">
        <v>83</v>
      </c>
      <c r="F58">
        <f>SUM('Wyniki 1 seria '!L64,'Wyniki 2 seria'!L64)</f>
        <v>155.39999999999998</v>
      </c>
      <c r="G58">
        <v>21</v>
      </c>
    </row>
    <row r="59" spans="1:7">
      <c r="A59" s="17">
        <v>49</v>
      </c>
      <c r="B59" s="12" t="s">
        <v>80</v>
      </c>
      <c r="C59" s="4">
        <v>2005</v>
      </c>
      <c r="D59" s="13" t="s">
        <v>17</v>
      </c>
      <c r="E59" s="13" t="s">
        <v>81</v>
      </c>
      <c r="F59">
        <f>SUM('Wyniki 1 seria '!L67,'Wyniki 2 seria'!L67)</f>
        <v>151.9</v>
      </c>
      <c r="G59">
        <v>20</v>
      </c>
    </row>
    <row r="60" spans="1:7">
      <c r="A60" s="17">
        <v>52</v>
      </c>
      <c r="B60" s="12" t="s">
        <v>78</v>
      </c>
      <c r="C60" s="4">
        <v>2005</v>
      </c>
      <c r="D60" s="13" t="s">
        <v>26</v>
      </c>
      <c r="E60" s="23" t="s">
        <v>79</v>
      </c>
      <c r="F60">
        <f>SUM('Wyniki 1 seria '!L70,'Wyniki 2 seria'!L70)</f>
        <v>147</v>
      </c>
      <c r="G60">
        <v>19</v>
      </c>
    </row>
    <row r="61" spans="1:7">
      <c r="A61" s="17">
        <v>48</v>
      </c>
      <c r="B61" s="12" t="s">
        <v>82</v>
      </c>
      <c r="C61" s="4">
        <v>2006</v>
      </c>
      <c r="D61" s="13" t="s">
        <v>83</v>
      </c>
      <c r="F61">
        <f>SUM('Wyniki 1 seria '!L66,'Wyniki 2 seria'!L66)</f>
        <v>129.80000000000001</v>
      </c>
      <c r="G61">
        <v>18</v>
      </c>
    </row>
    <row r="62" spans="1:7">
      <c r="A62" s="17">
        <v>43</v>
      </c>
      <c r="B62" t="s">
        <v>89</v>
      </c>
      <c r="C62" s="38">
        <v>2005</v>
      </c>
      <c r="D62" s="13" t="s">
        <v>17</v>
      </c>
      <c r="E62" s="2" t="s">
        <v>65</v>
      </c>
      <c r="F62">
        <f>SUM('Wyniki 1 seria '!L61,'Wyniki 2 seria'!L61)</f>
        <v>119</v>
      </c>
      <c r="G62">
        <v>17</v>
      </c>
    </row>
    <row r="63" spans="1:7">
      <c r="A63" s="17">
        <v>38</v>
      </c>
      <c r="B63" t="s">
        <v>59</v>
      </c>
      <c r="C63">
        <v>2006</v>
      </c>
      <c r="D63" s="13" t="s">
        <v>17</v>
      </c>
      <c r="E63" t="s">
        <v>60</v>
      </c>
      <c r="F63">
        <f>SUM('Wyniki 1 seria '!L56,'Wyniki 2 seria'!L56)</f>
        <v>0</v>
      </c>
      <c r="G63">
        <v>0</v>
      </c>
    </row>
    <row r="64" spans="1:7">
      <c r="A64" s="17">
        <v>39</v>
      </c>
      <c r="B64" s="12" t="s">
        <v>91</v>
      </c>
      <c r="C64" s="4">
        <v>2006</v>
      </c>
      <c r="D64" s="13" t="s">
        <v>24</v>
      </c>
      <c r="E64" t="s">
        <v>44</v>
      </c>
      <c r="F64">
        <f>SUM('Wyniki 1 seria '!L57,'Wyniki 2 seria'!L57)</f>
        <v>0</v>
      </c>
      <c r="G64">
        <v>0</v>
      </c>
    </row>
    <row r="65" spans="1:7">
      <c r="A65" s="17">
        <v>40</v>
      </c>
      <c r="B65" s="23" t="s">
        <v>92</v>
      </c>
      <c r="C65" s="17">
        <v>2005</v>
      </c>
      <c r="D65" s="13" t="s">
        <v>24</v>
      </c>
      <c r="E65" s="23" t="s">
        <v>93</v>
      </c>
      <c r="F65">
        <f>SUM('Wyniki 1 seria '!L58,'Wyniki 2 seria'!L58)</f>
        <v>0</v>
      </c>
      <c r="G65">
        <v>0</v>
      </c>
    </row>
    <row r="66" spans="1:7">
      <c r="A66" s="17">
        <v>41</v>
      </c>
      <c r="B66" s="12" t="s">
        <v>94</v>
      </c>
      <c r="C66" s="4">
        <v>2006</v>
      </c>
      <c r="D66" s="13" t="s">
        <v>24</v>
      </c>
      <c r="E66" s="13" t="s">
        <v>18</v>
      </c>
      <c r="F66">
        <f>SUM('Wyniki 1 seria '!L59,'Wyniki 2 seria'!L59)</f>
        <v>0</v>
      </c>
      <c r="G66">
        <v>0</v>
      </c>
    </row>
    <row r="67" spans="1:7">
      <c r="A67" s="17">
        <v>42</v>
      </c>
      <c r="B67" s="23" t="s">
        <v>90</v>
      </c>
      <c r="C67" s="17">
        <v>2005</v>
      </c>
      <c r="D67" s="13" t="s">
        <v>15</v>
      </c>
      <c r="F67">
        <f>SUM('Wyniki 1 seria '!L60,'Wyniki 2 seria'!L60)</f>
        <v>0</v>
      </c>
      <c r="G67">
        <v>0</v>
      </c>
    </row>
    <row r="68" spans="1:7">
      <c r="A68" s="17">
        <v>44</v>
      </c>
      <c r="B68" s="12" t="s">
        <v>88</v>
      </c>
      <c r="C68" s="4">
        <v>2005</v>
      </c>
      <c r="D68" s="13" t="s">
        <v>24</v>
      </c>
      <c r="E68" s="13" t="s">
        <v>75</v>
      </c>
      <c r="F68">
        <f>SUM('Wyniki 1 seria '!L62,'Wyniki 2 seria'!L62)</f>
        <v>0</v>
      </c>
      <c r="G68">
        <v>0</v>
      </c>
    </row>
    <row r="69" spans="1:7">
      <c r="A69" s="17">
        <v>45</v>
      </c>
      <c r="B69" s="12" t="s">
        <v>85</v>
      </c>
      <c r="C69" s="4">
        <v>2005</v>
      </c>
      <c r="D69" s="13" t="s">
        <v>17</v>
      </c>
      <c r="E69" s="13" t="s">
        <v>86</v>
      </c>
      <c r="F69">
        <f>SUM('Wyniki 1 seria '!L63,'Wyniki 2 seria'!L63)</f>
        <v>0</v>
      </c>
      <c r="G69">
        <v>0</v>
      </c>
    </row>
    <row r="73" spans="1:7">
      <c r="A73" s="17"/>
      <c r="B73" s="12"/>
      <c r="C73" s="4"/>
      <c r="D73" s="13"/>
      <c r="E73" s="13"/>
    </row>
    <row r="74" spans="1:7">
      <c r="A74" s="5" t="s">
        <v>95</v>
      </c>
      <c r="B74" s="5"/>
      <c r="C74" s="5" t="s">
        <v>67</v>
      </c>
      <c r="D74" s="13"/>
      <c r="E74" s="13"/>
    </row>
    <row r="75" spans="1:7">
      <c r="A75" s="17"/>
      <c r="B75" s="12"/>
      <c r="C75" s="4"/>
      <c r="D75" s="13"/>
      <c r="E75" s="13"/>
    </row>
    <row r="76" spans="1:7" ht="30">
      <c r="A76" s="18" t="s">
        <v>2</v>
      </c>
      <c r="B76" s="18" t="s">
        <v>3</v>
      </c>
      <c r="C76" s="18" t="s">
        <v>159</v>
      </c>
      <c r="D76" s="18" t="s">
        <v>5</v>
      </c>
      <c r="E76" s="18" t="s">
        <v>6</v>
      </c>
      <c r="F76" s="50" t="s">
        <v>192</v>
      </c>
    </row>
    <row r="77" spans="1:7">
      <c r="A77" s="4">
        <v>59</v>
      </c>
      <c r="B77" s="12" t="s">
        <v>96</v>
      </c>
      <c r="C77" s="4">
        <v>2003</v>
      </c>
      <c r="D77" s="13" t="s">
        <v>15</v>
      </c>
      <c r="F77">
        <f>SUM('Wyniki 1 seria '!L81,'Wyniki 2 seria'!L81)</f>
        <v>150</v>
      </c>
      <c r="G77">
        <v>50</v>
      </c>
    </row>
    <row r="78" spans="1:7">
      <c r="A78" s="28"/>
      <c r="C78" s="28"/>
      <c r="D78" s="28"/>
    </row>
    <row r="79" spans="1:7">
      <c r="A79" s="28"/>
      <c r="C79" s="28"/>
      <c r="D79" s="28"/>
    </row>
    <row r="81" spans="1:7">
      <c r="A81" s="5" t="s">
        <v>97</v>
      </c>
      <c r="B81" s="5"/>
      <c r="C81" s="5" t="s">
        <v>98</v>
      </c>
    </row>
    <row r="82" spans="1:7" ht="30">
      <c r="A82" s="18" t="s">
        <v>2</v>
      </c>
      <c r="B82" s="18" t="s">
        <v>3</v>
      </c>
      <c r="C82" s="18" t="s">
        <v>159</v>
      </c>
      <c r="D82" s="18" t="s">
        <v>5</v>
      </c>
      <c r="E82" s="18" t="s">
        <v>6</v>
      </c>
      <c r="F82" s="50" t="s">
        <v>192</v>
      </c>
    </row>
    <row r="83" spans="1:7">
      <c r="A83" s="4">
        <v>70</v>
      </c>
      <c r="B83" s="12" t="s">
        <v>108</v>
      </c>
      <c r="C83" s="4">
        <v>2003</v>
      </c>
      <c r="D83" s="13" t="s">
        <v>15</v>
      </c>
      <c r="F83">
        <f>SUM('Wyniki 1 seria '!L96,'Wyniki 2 seria'!L96)</f>
        <v>215.9</v>
      </c>
      <c r="G83">
        <v>50</v>
      </c>
    </row>
    <row r="84" spans="1:7">
      <c r="A84" s="4">
        <v>78</v>
      </c>
      <c r="B84" s="12" t="s">
        <v>101</v>
      </c>
      <c r="C84" s="4">
        <v>2003</v>
      </c>
      <c r="D84" s="13" t="s">
        <v>24</v>
      </c>
      <c r="E84" s="13" t="s">
        <v>18</v>
      </c>
      <c r="F84">
        <f>SUM('Wyniki 1 seria '!L104,'Wyniki 2 seria'!L104)</f>
        <v>212.2</v>
      </c>
      <c r="G84">
        <v>45</v>
      </c>
    </row>
    <row r="85" spans="1:7">
      <c r="A85" s="4">
        <v>77</v>
      </c>
      <c r="B85" s="12" t="s">
        <v>102</v>
      </c>
      <c r="C85" s="4">
        <v>2003</v>
      </c>
      <c r="D85" s="13" t="s">
        <v>103</v>
      </c>
      <c r="E85" s="4"/>
      <c r="F85">
        <f>SUM('Wyniki 1 seria '!L103,'Wyniki 2 seria'!L103)</f>
        <v>209.2</v>
      </c>
      <c r="G85">
        <v>40</v>
      </c>
    </row>
    <row r="86" spans="1:7">
      <c r="A86" s="4">
        <v>79</v>
      </c>
      <c r="B86" s="12" t="s">
        <v>99</v>
      </c>
      <c r="C86" s="4">
        <v>2004</v>
      </c>
      <c r="D86" s="13" t="s">
        <v>24</v>
      </c>
      <c r="E86" s="13" t="s">
        <v>100</v>
      </c>
      <c r="F86">
        <f>SUM('Wyniki 1 seria '!L105,'Wyniki 2 seria'!L105)</f>
        <v>208.3</v>
      </c>
      <c r="G86">
        <v>36</v>
      </c>
    </row>
    <row r="87" spans="1:7">
      <c r="A87" s="4">
        <v>69</v>
      </c>
      <c r="B87" s="12" t="s">
        <v>110</v>
      </c>
      <c r="C87" s="4">
        <v>2003</v>
      </c>
      <c r="D87" s="13" t="s">
        <v>15</v>
      </c>
      <c r="F87">
        <f>SUM('Wyniki 1 seria '!L95,'Wyniki 2 seria'!L95)</f>
        <v>200.10000000000002</v>
      </c>
      <c r="G87">
        <v>32</v>
      </c>
    </row>
    <row r="88" spans="1:7">
      <c r="A88" s="4">
        <v>75</v>
      </c>
      <c r="B88" s="12" t="s">
        <v>105</v>
      </c>
      <c r="C88" s="4">
        <v>2003</v>
      </c>
      <c r="D88" s="13" t="s">
        <v>15</v>
      </c>
      <c r="F88">
        <f>SUM('Wyniki 1 seria '!L101,'Wyniki 2 seria'!L101)</f>
        <v>198.10000000000002</v>
      </c>
      <c r="G88">
        <v>29</v>
      </c>
    </row>
    <row r="89" spans="1:7">
      <c r="A89" s="4">
        <v>71</v>
      </c>
      <c r="B89" s="12" t="s">
        <v>109</v>
      </c>
      <c r="C89" s="4">
        <v>2004</v>
      </c>
      <c r="D89" s="13" t="s">
        <v>15</v>
      </c>
      <c r="F89">
        <f>SUM('Wyniki 1 seria '!L97,'Wyniki 2 seria'!L97)</f>
        <v>185.1</v>
      </c>
      <c r="G89">
        <v>26</v>
      </c>
    </row>
    <row r="90" spans="1:7">
      <c r="A90" s="4">
        <v>68</v>
      </c>
      <c r="B90" s="12" t="s">
        <v>111</v>
      </c>
      <c r="C90" s="4">
        <v>2003</v>
      </c>
      <c r="D90" s="13" t="s">
        <v>26</v>
      </c>
      <c r="E90" s="13" t="s">
        <v>112</v>
      </c>
      <c r="F90">
        <f>SUM('Wyniki 1 seria '!L94,'Wyniki 2 seria'!L94)</f>
        <v>183.3</v>
      </c>
      <c r="G90">
        <v>24</v>
      </c>
    </row>
    <row r="91" spans="1:7">
      <c r="A91" s="4">
        <v>67</v>
      </c>
      <c r="B91" s="12" t="s">
        <v>113</v>
      </c>
      <c r="C91" s="4">
        <v>2003</v>
      </c>
      <c r="D91" s="13" t="s">
        <v>12</v>
      </c>
      <c r="E91" s="13" t="s">
        <v>13</v>
      </c>
      <c r="F91">
        <f>SUM('Wyniki 1 seria '!L93,'Wyniki 2 seria'!L93)</f>
        <v>182.89999999999998</v>
      </c>
      <c r="G91">
        <v>22</v>
      </c>
    </row>
    <row r="92" spans="1:7">
      <c r="A92" s="4">
        <v>66</v>
      </c>
      <c r="B92" s="12" t="s">
        <v>114</v>
      </c>
      <c r="C92" s="4">
        <v>2003</v>
      </c>
      <c r="D92" s="13" t="s">
        <v>17</v>
      </c>
      <c r="E92" s="13" t="s">
        <v>20</v>
      </c>
      <c r="F92">
        <f>SUM('Wyniki 1 seria '!L92,'Wyniki 2 seria'!L92)</f>
        <v>182.5</v>
      </c>
      <c r="G92">
        <v>20.5</v>
      </c>
    </row>
    <row r="93" spans="1:7">
      <c r="A93" s="4">
        <v>76</v>
      </c>
      <c r="B93" s="12" t="s">
        <v>104</v>
      </c>
      <c r="C93" s="4">
        <v>2003</v>
      </c>
      <c r="D93" s="13" t="s">
        <v>103</v>
      </c>
      <c r="F93">
        <f>SUM('Wyniki 1 seria '!L102,'Wyniki 2 seria'!L102)</f>
        <v>182.5</v>
      </c>
      <c r="G93">
        <v>20.5</v>
      </c>
    </row>
    <row r="94" spans="1:7">
      <c r="A94" s="4">
        <v>74</v>
      </c>
      <c r="B94" s="12" t="s">
        <v>106</v>
      </c>
      <c r="C94" s="4">
        <v>2004</v>
      </c>
      <c r="D94" s="13" t="s">
        <v>24</v>
      </c>
      <c r="E94" s="23" t="s">
        <v>79</v>
      </c>
      <c r="F94">
        <f>SUM('Wyniki 1 seria '!L100,'Wyniki 2 seria'!L100)</f>
        <v>176.6</v>
      </c>
      <c r="G94">
        <v>19</v>
      </c>
    </row>
    <row r="95" spans="1:7">
      <c r="A95" s="4">
        <v>72</v>
      </c>
      <c r="B95" s="12" t="s">
        <v>90</v>
      </c>
      <c r="C95" s="4">
        <v>2003</v>
      </c>
      <c r="D95" s="13" t="s">
        <v>15</v>
      </c>
      <c r="F95">
        <f>SUM('Wyniki 1 seria '!L98,'Wyniki 2 seria'!L98)</f>
        <v>171.8</v>
      </c>
      <c r="G95">
        <v>18</v>
      </c>
    </row>
    <row r="96" spans="1:7">
      <c r="A96" s="4">
        <v>73</v>
      </c>
      <c r="B96" s="12" t="s">
        <v>107</v>
      </c>
      <c r="C96" s="4">
        <v>2004</v>
      </c>
      <c r="D96" s="13" t="s">
        <v>12</v>
      </c>
      <c r="E96" s="4"/>
      <c r="F96">
        <f>SUM('Wyniki 1 seria '!L99,'Wyniki 2 seria'!L99)</f>
        <v>165.2</v>
      </c>
      <c r="G96">
        <v>17</v>
      </c>
    </row>
    <row r="97" spans="1:7">
      <c r="A97" s="4">
        <v>65</v>
      </c>
      <c r="B97" s="23" t="s">
        <v>115</v>
      </c>
      <c r="C97" s="17">
        <v>2004</v>
      </c>
      <c r="D97" s="13" t="s">
        <v>17</v>
      </c>
      <c r="E97" s="23" t="s">
        <v>79</v>
      </c>
      <c r="F97">
        <f>SUM('Wyniki 1 seria '!L91,'Wyniki 2 seria'!L91)</f>
        <v>64</v>
      </c>
      <c r="G97">
        <v>16</v>
      </c>
    </row>
    <row r="103" spans="1:7">
      <c r="A103" s="5" t="s">
        <v>169</v>
      </c>
    </row>
    <row r="105" spans="1:7" ht="30">
      <c r="A105" s="18" t="s">
        <v>2</v>
      </c>
      <c r="B105" s="18" t="s">
        <v>3</v>
      </c>
      <c r="C105" s="18" t="s">
        <v>159</v>
      </c>
      <c r="D105" s="18" t="s">
        <v>5</v>
      </c>
      <c r="E105" s="18" t="s">
        <v>6</v>
      </c>
      <c r="F105" s="50" t="s">
        <v>192</v>
      </c>
    </row>
    <row r="106" spans="1:7">
      <c r="A106" s="4">
        <v>81</v>
      </c>
      <c r="B106" s="12" t="s">
        <v>140</v>
      </c>
      <c r="C106" s="4">
        <v>2002</v>
      </c>
      <c r="D106" s="13" t="s">
        <v>15</v>
      </c>
      <c r="E106" s="29"/>
      <c r="F106">
        <f>SUM('Wyniki 1 seria '!L109,'Wyniki 2 seria'!L109)</f>
        <v>138.4</v>
      </c>
      <c r="G106">
        <v>50</v>
      </c>
    </row>
    <row r="107" spans="1:7">
      <c r="A107" s="4">
        <v>82</v>
      </c>
      <c r="B107" s="12" t="s">
        <v>139</v>
      </c>
      <c r="C107" s="4">
        <v>2002</v>
      </c>
      <c r="D107" s="13" t="s">
        <v>15</v>
      </c>
      <c r="E107" s="29"/>
      <c r="F107">
        <f>SUM('Wyniki 1 seria '!L110,'Wyniki 2 seria'!L110)</f>
        <v>88.9</v>
      </c>
      <c r="G107">
        <v>45</v>
      </c>
    </row>
    <row r="108" spans="1:7">
      <c r="A108" s="4">
        <v>83</v>
      </c>
      <c r="B108" s="12" t="s">
        <v>138</v>
      </c>
      <c r="C108" s="4">
        <v>2001</v>
      </c>
      <c r="D108" s="13" t="s">
        <v>15</v>
      </c>
      <c r="F108">
        <f>SUM('Wyniki 1 seria '!L111,'Wyniki 2 seria'!L111)</f>
        <v>0</v>
      </c>
      <c r="G108">
        <v>0</v>
      </c>
    </row>
    <row r="109" spans="1:7">
      <c r="A109" s="4">
        <v>84</v>
      </c>
      <c r="B109" s="25" t="s">
        <v>141</v>
      </c>
      <c r="C109" s="26">
        <v>1997</v>
      </c>
      <c r="D109" s="13" t="s">
        <v>15</v>
      </c>
      <c r="F109">
        <f>SUM('Wyniki 1 seria '!L112,'Wyniki 2 seria'!L112)</f>
        <v>0</v>
      </c>
      <c r="G109" t="s">
        <v>63</v>
      </c>
    </row>
    <row r="110" spans="1:7">
      <c r="A110" s="4">
        <v>85</v>
      </c>
      <c r="B110" s="25" t="s">
        <v>142</v>
      </c>
      <c r="C110" s="4">
        <v>2000</v>
      </c>
      <c r="D110" s="13" t="s">
        <v>15</v>
      </c>
      <c r="F110">
        <f>SUM('Wyniki 1 seria '!L113,'Wyniki 2 seria'!L113)</f>
        <v>189.5</v>
      </c>
      <c r="G110" t="s">
        <v>63</v>
      </c>
    </row>
    <row r="112" spans="1:7">
      <c r="A112" s="5" t="s">
        <v>180</v>
      </c>
    </row>
    <row r="113" spans="1:7" ht="30">
      <c r="A113" s="18" t="s">
        <v>2</v>
      </c>
      <c r="B113" s="18" t="s">
        <v>3</v>
      </c>
      <c r="C113" s="18" t="s">
        <v>159</v>
      </c>
      <c r="D113" s="18" t="s">
        <v>5</v>
      </c>
      <c r="E113" s="18" t="s">
        <v>6</v>
      </c>
      <c r="F113" s="50" t="s">
        <v>192</v>
      </c>
    </row>
    <row r="114" spans="1:7">
      <c r="A114">
        <v>105</v>
      </c>
      <c r="B114" s="12" t="s">
        <v>123</v>
      </c>
      <c r="C114" s="4">
        <v>2002</v>
      </c>
      <c r="D114" s="13" t="s">
        <v>24</v>
      </c>
      <c r="E114" s="13" t="s">
        <v>124</v>
      </c>
      <c r="F114">
        <f>SUM('Wyniki 1 seria '!L132,'Wyniki 2 seria'!L132)</f>
        <v>206.6</v>
      </c>
      <c r="G114">
        <v>50</v>
      </c>
    </row>
    <row r="115" spans="1:7">
      <c r="A115">
        <v>109</v>
      </c>
      <c r="B115" s="12" t="s">
        <v>117</v>
      </c>
      <c r="C115" s="4">
        <v>2001</v>
      </c>
      <c r="D115" s="13" t="s">
        <v>15</v>
      </c>
      <c r="E115" s="36"/>
      <c r="F115">
        <f>SUM('Wyniki 1 seria '!L136,'Wyniki 2 seria'!L136)</f>
        <v>204.3</v>
      </c>
      <c r="G115">
        <v>45</v>
      </c>
    </row>
    <row r="116" spans="1:7">
      <c r="A116">
        <v>94</v>
      </c>
      <c r="B116" s="12" t="s">
        <v>134</v>
      </c>
      <c r="C116" s="4">
        <v>2002</v>
      </c>
      <c r="D116" s="13" t="s">
        <v>26</v>
      </c>
      <c r="E116" s="13" t="s">
        <v>121</v>
      </c>
      <c r="F116">
        <f>SUM('Wyniki 1 seria '!L121,'Wyniki 2 seria'!L121)</f>
        <v>202.3</v>
      </c>
      <c r="G116">
        <v>40</v>
      </c>
    </row>
    <row r="117" spans="1:7">
      <c r="A117">
        <v>107</v>
      </c>
      <c r="B117" s="12" t="s">
        <v>119</v>
      </c>
      <c r="C117" s="4">
        <v>2001</v>
      </c>
      <c r="D117" s="13" t="s">
        <v>103</v>
      </c>
      <c r="F117">
        <f>SUM('Wyniki 1 seria '!L134,'Wyniki 2 seria'!L134)</f>
        <v>201.60000000000002</v>
      </c>
      <c r="G117">
        <v>36</v>
      </c>
    </row>
    <row r="118" spans="1:7">
      <c r="A118">
        <v>106</v>
      </c>
      <c r="B118" s="12" t="s">
        <v>120</v>
      </c>
      <c r="C118" s="4">
        <v>2002</v>
      </c>
      <c r="D118" s="13" t="s">
        <v>24</v>
      </c>
      <c r="E118" s="13" t="s">
        <v>121</v>
      </c>
      <c r="F118">
        <f>SUM('Wyniki 1 seria '!L133,'Wyniki 2 seria'!L133)</f>
        <v>190.9</v>
      </c>
      <c r="G118">
        <v>32</v>
      </c>
    </row>
    <row r="119" spans="1:7">
      <c r="A119">
        <v>91</v>
      </c>
      <c r="B119" t="s">
        <v>147</v>
      </c>
      <c r="C119">
        <v>2001</v>
      </c>
      <c r="D119" t="s">
        <v>12</v>
      </c>
      <c r="E119" t="s">
        <v>148</v>
      </c>
      <c r="F119">
        <f>SUM('Wyniki 1 seria '!L118,'Wyniki 2 seria'!L118)</f>
        <v>188.6</v>
      </c>
      <c r="G119">
        <v>29</v>
      </c>
    </row>
    <row r="120" spans="1:7">
      <c r="A120">
        <v>108</v>
      </c>
      <c r="B120" s="12" t="s">
        <v>118</v>
      </c>
      <c r="C120" s="4">
        <v>2001</v>
      </c>
      <c r="D120" s="13" t="s">
        <v>15</v>
      </c>
      <c r="E120" s="4"/>
      <c r="F120">
        <f>SUM('Wyniki 1 seria '!L135,'Wyniki 2 seria'!L135)</f>
        <v>185.89999999999998</v>
      </c>
      <c r="G120">
        <v>26</v>
      </c>
    </row>
    <row r="121" spans="1:7">
      <c r="A121">
        <v>98</v>
      </c>
      <c r="B121" s="12" t="s">
        <v>131</v>
      </c>
      <c r="C121" s="4">
        <v>2002</v>
      </c>
      <c r="D121" s="13" t="s">
        <v>24</v>
      </c>
      <c r="E121" s="13" t="s">
        <v>121</v>
      </c>
      <c r="F121">
        <f>SUM('Wyniki 1 seria '!L125,'Wyniki 2 seria'!L125)</f>
        <v>184.2</v>
      </c>
      <c r="G121">
        <v>24</v>
      </c>
    </row>
    <row r="122" spans="1:7">
      <c r="A122">
        <v>102</v>
      </c>
      <c r="B122" s="12" t="s">
        <v>126</v>
      </c>
      <c r="C122" s="4">
        <v>2001</v>
      </c>
      <c r="D122" s="13" t="s">
        <v>12</v>
      </c>
      <c r="E122" s="13" t="s">
        <v>121</v>
      </c>
      <c r="F122">
        <f>SUM('Wyniki 1 seria '!L129,'Wyniki 2 seria'!L129)</f>
        <v>182</v>
      </c>
      <c r="G122">
        <v>22</v>
      </c>
    </row>
    <row r="123" spans="1:7">
      <c r="A123">
        <v>97</v>
      </c>
      <c r="B123" s="12" t="s">
        <v>130</v>
      </c>
      <c r="C123" s="4">
        <v>2002</v>
      </c>
      <c r="D123" s="13" t="s">
        <v>15</v>
      </c>
      <c r="F123">
        <f>SUM('Wyniki 1 seria '!L124,'Wyniki 2 seria'!L124)</f>
        <v>171.5</v>
      </c>
      <c r="G123">
        <v>21</v>
      </c>
    </row>
    <row r="124" spans="1:7">
      <c r="A124">
        <v>100</v>
      </c>
      <c r="B124" s="12" t="s">
        <v>128</v>
      </c>
      <c r="C124" s="4">
        <v>2002</v>
      </c>
      <c r="D124" s="13" t="s">
        <v>103</v>
      </c>
      <c r="F124">
        <f>SUM('Wyniki 1 seria '!L127,'Wyniki 2 seria'!L127)</f>
        <v>170.2</v>
      </c>
      <c r="G124">
        <v>20</v>
      </c>
    </row>
    <row r="125" spans="1:7">
      <c r="A125">
        <v>101</v>
      </c>
      <c r="B125" t="s">
        <v>127</v>
      </c>
      <c r="C125">
        <v>2001</v>
      </c>
      <c r="D125" t="s">
        <v>15</v>
      </c>
      <c r="E125" s="13" t="s">
        <v>121</v>
      </c>
      <c r="F125">
        <f>SUM('Wyniki 1 seria '!L128,'Wyniki 2 seria'!L128)</f>
        <v>160.80000000000001</v>
      </c>
      <c r="G125">
        <v>19</v>
      </c>
    </row>
    <row r="126" spans="1:7">
      <c r="A126">
        <v>104</v>
      </c>
      <c r="B126" s="12" t="s">
        <v>122</v>
      </c>
      <c r="C126" s="4">
        <v>2001</v>
      </c>
      <c r="D126" s="13" t="s">
        <v>15</v>
      </c>
      <c r="F126">
        <f>SUM('Wyniki 1 seria '!L131,'Wyniki 2 seria'!L131)</f>
        <v>159.39999999999998</v>
      </c>
      <c r="G126">
        <v>18</v>
      </c>
    </row>
    <row r="127" spans="1:7">
      <c r="A127">
        <v>96</v>
      </c>
      <c r="B127" s="12" t="s">
        <v>132</v>
      </c>
      <c r="C127" s="4">
        <v>2002</v>
      </c>
      <c r="D127" s="13" t="s">
        <v>15</v>
      </c>
      <c r="F127">
        <f>SUM('Wyniki 1 seria '!L123,'Wyniki 2 seria'!L123)</f>
        <v>150.89999999999998</v>
      </c>
      <c r="G127">
        <v>17</v>
      </c>
    </row>
    <row r="128" spans="1:7">
      <c r="A128">
        <v>95</v>
      </c>
      <c r="B128" s="13" t="s">
        <v>133</v>
      </c>
      <c r="C128" s="4">
        <v>2002</v>
      </c>
      <c r="D128" s="13" t="s">
        <v>24</v>
      </c>
      <c r="E128" s="13" t="s">
        <v>121</v>
      </c>
      <c r="F128">
        <f>SUM('Wyniki 1 seria '!L122,'Wyniki 2 seria'!L122)</f>
        <v>148.4</v>
      </c>
      <c r="G128">
        <v>16</v>
      </c>
    </row>
    <row r="129" spans="1:7">
      <c r="A129">
        <v>92</v>
      </c>
      <c r="B129" s="12" t="s">
        <v>136</v>
      </c>
      <c r="C129" s="4">
        <v>2002</v>
      </c>
      <c r="D129" s="13" t="s">
        <v>26</v>
      </c>
      <c r="E129" s="13" t="s">
        <v>121</v>
      </c>
      <c r="F129">
        <f>SUM('Wyniki 1 seria '!L119,'Wyniki 2 seria'!L119)</f>
        <v>146.60000000000002</v>
      </c>
      <c r="G129">
        <v>15</v>
      </c>
    </row>
    <row r="130" spans="1:7">
      <c r="A130">
        <v>93</v>
      </c>
      <c r="B130" s="12" t="s">
        <v>135</v>
      </c>
      <c r="C130" s="4">
        <v>2002</v>
      </c>
      <c r="D130" s="13" t="s">
        <v>15</v>
      </c>
      <c r="F130">
        <f>SUM('Wyniki 1 seria '!L120,'Wyniki 2 seria'!L120)</f>
        <v>0</v>
      </c>
      <c r="G130">
        <v>0</v>
      </c>
    </row>
    <row r="131" spans="1:7">
      <c r="A131">
        <v>99</v>
      </c>
      <c r="B131" s="12" t="s">
        <v>129</v>
      </c>
      <c r="C131" s="4">
        <v>2002</v>
      </c>
      <c r="D131" s="13" t="s">
        <v>26</v>
      </c>
      <c r="E131" s="13" t="s">
        <v>121</v>
      </c>
      <c r="F131">
        <f>SUM('Wyniki 1 seria '!L126,'Wyniki 2 seria'!L126)</f>
        <v>0</v>
      </c>
      <c r="G131">
        <v>0</v>
      </c>
    </row>
    <row r="132" spans="1:7">
      <c r="A132">
        <v>103</v>
      </c>
      <c r="B132" s="12" t="s">
        <v>125</v>
      </c>
      <c r="C132" s="4">
        <v>2001</v>
      </c>
      <c r="D132" s="13" t="s">
        <v>15</v>
      </c>
      <c r="E132" s="4"/>
      <c r="F132">
        <f>SUM('Wyniki 1 seria '!L130,'Wyniki 2 seria'!L130)</f>
        <v>0</v>
      </c>
      <c r="G132">
        <v>0</v>
      </c>
    </row>
  </sheetData>
  <sortState ref="A53:F76">
    <sortCondition descending="1" ref="F53:F76"/>
  </sortState>
  <mergeCells count="2">
    <mergeCell ref="B1:D1"/>
    <mergeCell ref="B2:D2"/>
  </mergeCells>
  <pageMargins left="0.7" right="0.7" top="0.75" bottom="0.75" header="0.3" footer="0.3"/>
  <pageSetup paperSize="9" orientation="portrait" r:id="rId1"/>
  <rowBreaks count="1" manualBreakCount="1">
    <brk id="46" max="1638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7" zoomScaleNormal="100" workbookViewId="0">
      <selection activeCell="K1" sqref="K1"/>
    </sheetView>
  </sheetViews>
  <sheetFormatPr defaultRowHeight="15"/>
  <cols>
    <col min="1" max="1" width="7.42578125" customWidth="1"/>
    <col min="2" max="2" width="19.28515625" customWidth="1"/>
    <col min="3" max="3" width="6.140625" customWidth="1"/>
    <col min="4" max="4" width="13.85546875" bestFit="1" customWidth="1"/>
    <col min="5" max="5" width="13.7109375" customWidth="1"/>
    <col min="6" max="6" width="7.5703125" customWidth="1"/>
    <col min="7" max="7" width="11.28515625" customWidth="1"/>
    <col min="9" max="9" width="6.85546875" customWidth="1"/>
  </cols>
  <sheetData>
    <row r="1" spans="1:10">
      <c r="A1" t="s">
        <v>167</v>
      </c>
    </row>
    <row r="2" spans="1:10">
      <c r="A2" t="s">
        <v>176</v>
      </c>
    </row>
    <row r="3" spans="1:10">
      <c r="A3" t="s">
        <v>177</v>
      </c>
    </row>
    <row r="7" spans="1:10">
      <c r="A7" s="7" t="s">
        <v>66</v>
      </c>
      <c r="B7" s="5"/>
      <c r="C7" s="21"/>
      <c r="D7" s="32"/>
      <c r="H7" t="s">
        <v>172</v>
      </c>
    </row>
    <row r="8" spans="1:10">
      <c r="A8" s="32" t="s">
        <v>2</v>
      </c>
      <c r="B8" s="32" t="s">
        <v>3</v>
      </c>
      <c r="C8" s="32" t="s">
        <v>159</v>
      </c>
      <c r="D8" s="32" t="s">
        <v>5</v>
      </c>
      <c r="F8" s="32" t="s">
        <v>166</v>
      </c>
      <c r="G8" s="32" t="s">
        <v>170</v>
      </c>
      <c r="H8" s="32" t="s">
        <v>173</v>
      </c>
      <c r="I8" s="32" t="s">
        <v>171</v>
      </c>
      <c r="J8" s="33" t="s">
        <v>171</v>
      </c>
    </row>
    <row r="9" spans="1:10">
      <c r="A9" s="17"/>
      <c r="B9" s="12" t="s">
        <v>68</v>
      </c>
      <c r="C9" s="4">
        <v>2006</v>
      </c>
      <c r="D9" s="13" t="s">
        <v>24</v>
      </c>
      <c r="E9" s="13" t="s">
        <v>69</v>
      </c>
      <c r="F9">
        <f>'Wyniki 1 seria '!L76</f>
        <v>103</v>
      </c>
      <c r="G9">
        <f>F9-F9</f>
        <v>0</v>
      </c>
      <c r="H9">
        <f>1.935483*0</f>
        <v>0</v>
      </c>
      <c r="I9" s="34">
        <v>0</v>
      </c>
      <c r="J9" s="34">
        <v>0</v>
      </c>
    </row>
    <row r="10" spans="1:10">
      <c r="A10" s="17"/>
      <c r="B10" s="12" t="s">
        <v>73</v>
      </c>
      <c r="C10" s="4">
        <v>2006</v>
      </c>
      <c r="D10" s="13" t="s">
        <v>15</v>
      </c>
      <c r="F10">
        <f>'Wyniki 1 seria '!L71</f>
        <v>101</v>
      </c>
      <c r="G10">
        <f>F9-F10</f>
        <v>2</v>
      </c>
      <c r="H10">
        <f>1.935483*(G10)</f>
        <v>3.8709660000000001</v>
      </c>
      <c r="I10" s="35">
        <f>H10</f>
        <v>3.8709660000000001</v>
      </c>
      <c r="J10" s="34">
        <v>4.6296296296296294E-5</v>
      </c>
    </row>
    <row r="11" spans="1:10">
      <c r="A11" s="17"/>
      <c r="B11" s="12" t="s">
        <v>70</v>
      </c>
      <c r="C11" s="4">
        <v>2005</v>
      </c>
      <c r="D11" s="13" t="s">
        <v>15</v>
      </c>
      <c r="E11" s="4"/>
      <c r="F11">
        <f>'Wyniki 1 seria '!L75</f>
        <v>99.2</v>
      </c>
      <c r="G11">
        <f>F9-F11</f>
        <v>3.7999999999999972</v>
      </c>
      <c r="H11">
        <f t="shared" ref="H11:H32" si="0">1.935483*(G11)</f>
        <v>7.3548353999999945</v>
      </c>
      <c r="I11" s="35">
        <f t="shared" ref="I11:I32" si="1">H11</f>
        <v>7.3548353999999945</v>
      </c>
      <c r="J11" s="34">
        <v>8.1018518518518516E-5</v>
      </c>
    </row>
    <row r="12" spans="1:10">
      <c r="A12" s="17"/>
      <c r="B12" s="12" t="s">
        <v>72</v>
      </c>
      <c r="C12" s="4">
        <v>2006</v>
      </c>
      <c r="D12" s="13" t="s">
        <v>24</v>
      </c>
      <c r="E12" s="13" t="s">
        <v>20</v>
      </c>
      <c r="F12">
        <f>'Wyniki 1 seria '!L73</f>
        <v>96.9</v>
      </c>
      <c r="G12">
        <f>F9-F12</f>
        <v>6.0999999999999943</v>
      </c>
      <c r="H12">
        <f t="shared" si="0"/>
        <v>11.806446299999989</v>
      </c>
      <c r="I12" s="35">
        <f t="shared" si="1"/>
        <v>11.806446299999989</v>
      </c>
      <c r="J12" s="34">
        <v>1.3888888888888889E-4</v>
      </c>
    </row>
    <row r="13" spans="1:10">
      <c r="A13" s="17"/>
      <c r="B13" s="12" t="s">
        <v>76</v>
      </c>
      <c r="C13" s="4">
        <v>2005</v>
      </c>
      <c r="D13" s="13" t="s">
        <v>15</v>
      </c>
      <c r="F13">
        <f>'Wyniki 1 seria '!L68</f>
        <v>93.3</v>
      </c>
      <c r="G13">
        <f>F9-F13</f>
        <v>9.7000000000000028</v>
      </c>
      <c r="H13">
        <f t="shared" si="0"/>
        <v>18.774185100000008</v>
      </c>
      <c r="I13" s="35">
        <f t="shared" si="1"/>
        <v>18.774185100000008</v>
      </c>
      <c r="J13" s="34">
        <v>2.199074074074074E-4</v>
      </c>
    </row>
    <row r="14" spans="1:10">
      <c r="A14" s="17"/>
      <c r="B14" s="12" t="s">
        <v>71</v>
      </c>
      <c r="C14" s="4">
        <v>2005</v>
      </c>
      <c r="D14" s="13" t="s">
        <v>12</v>
      </c>
      <c r="E14" s="13" t="s">
        <v>13</v>
      </c>
      <c r="F14">
        <f>'Wyniki 1 seria '!L74</f>
        <v>90.5</v>
      </c>
      <c r="G14">
        <f>F9-F14</f>
        <v>12.5</v>
      </c>
      <c r="H14">
        <f t="shared" si="0"/>
        <v>24.193537500000001</v>
      </c>
      <c r="I14" s="35">
        <f t="shared" si="1"/>
        <v>24.193537500000001</v>
      </c>
      <c r="J14" s="34">
        <v>2.7777777777777778E-4</v>
      </c>
    </row>
    <row r="15" spans="1:10">
      <c r="A15" s="17"/>
      <c r="B15" s="12" t="s">
        <v>87</v>
      </c>
      <c r="C15" s="4">
        <v>2005</v>
      </c>
      <c r="D15" s="13" t="s">
        <v>26</v>
      </c>
      <c r="E15" s="23" t="s">
        <v>79</v>
      </c>
      <c r="F15">
        <f>'Wyniki 1 seria '!L65</f>
        <v>87.4</v>
      </c>
      <c r="G15">
        <f>F9-F15</f>
        <v>15.599999999999994</v>
      </c>
      <c r="H15">
        <f t="shared" si="0"/>
        <v>30.193534799999991</v>
      </c>
      <c r="I15" s="35">
        <f t="shared" si="1"/>
        <v>30.193534799999991</v>
      </c>
      <c r="J15" s="34">
        <v>3.4722222222222224E-4</v>
      </c>
    </row>
    <row r="16" spans="1:10">
      <c r="A16" s="17"/>
      <c r="B16" s="12" t="s">
        <v>84</v>
      </c>
      <c r="C16" s="4">
        <v>2006</v>
      </c>
      <c r="D16" s="13" t="s">
        <v>83</v>
      </c>
      <c r="F16">
        <f>'Wyniki 1 seria '!L64</f>
        <v>81.8</v>
      </c>
      <c r="G16">
        <f>F9-F16</f>
        <v>21.200000000000003</v>
      </c>
      <c r="H16">
        <f t="shared" si="0"/>
        <v>41.032239600000004</v>
      </c>
      <c r="I16" s="35">
        <f t="shared" si="1"/>
        <v>41.032239600000004</v>
      </c>
      <c r="J16" s="34">
        <v>4.7453703703703704E-4</v>
      </c>
    </row>
    <row r="17" spans="1:10">
      <c r="A17" s="17"/>
      <c r="B17" s="12" t="s">
        <v>74</v>
      </c>
      <c r="C17" s="4">
        <v>2005</v>
      </c>
      <c r="D17" s="13" t="s">
        <v>24</v>
      </c>
      <c r="E17" s="13" t="s">
        <v>75</v>
      </c>
      <c r="F17">
        <f>'Wyniki 1 seria '!L69</f>
        <v>80.2</v>
      </c>
      <c r="G17">
        <f>F9-F17</f>
        <v>22.799999999999997</v>
      </c>
      <c r="H17">
        <f t="shared" si="0"/>
        <v>44.129012399999993</v>
      </c>
      <c r="I17" s="35">
        <f t="shared" si="1"/>
        <v>44.129012399999993</v>
      </c>
      <c r="J17" s="34">
        <v>5.0925925925925921E-4</v>
      </c>
    </row>
    <row r="18" spans="1:10">
      <c r="A18" s="17"/>
      <c r="B18" s="12" t="s">
        <v>77</v>
      </c>
      <c r="C18" s="4">
        <v>2006</v>
      </c>
      <c r="D18" s="13" t="s">
        <v>15</v>
      </c>
      <c r="F18">
        <f>'Wyniki 1 seria '!L72</f>
        <v>79.2</v>
      </c>
      <c r="G18">
        <f>F9-F18</f>
        <v>23.799999999999997</v>
      </c>
      <c r="H18">
        <f t="shared" si="0"/>
        <v>46.064495399999998</v>
      </c>
      <c r="I18" s="35">
        <f t="shared" si="1"/>
        <v>46.064495399999998</v>
      </c>
      <c r="J18" s="34">
        <v>5.3240740740740744E-4</v>
      </c>
    </row>
    <row r="19" spans="1:10">
      <c r="A19" s="17"/>
      <c r="B19" s="12" t="s">
        <v>80</v>
      </c>
      <c r="C19" s="4">
        <v>2005</v>
      </c>
      <c r="D19" s="13" t="s">
        <v>17</v>
      </c>
      <c r="E19" s="13" t="s">
        <v>81</v>
      </c>
      <c r="F19">
        <f>'Wyniki 1 seria '!L67</f>
        <v>73.400000000000006</v>
      </c>
      <c r="G19">
        <f>F9-F19</f>
        <v>29.599999999999994</v>
      </c>
      <c r="H19">
        <f t="shared" si="0"/>
        <v>57.290296799999993</v>
      </c>
      <c r="I19" s="35">
        <f t="shared" si="1"/>
        <v>57.290296799999993</v>
      </c>
      <c r="J19" s="34">
        <v>6.5972222222222213E-4</v>
      </c>
    </row>
    <row r="20" spans="1:10">
      <c r="A20" s="17"/>
      <c r="B20" s="12" t="s">
        <v>82</v>
      </c>
      <c r="C20" s="4">
        <v>2006</v>
      </c>
      <c r="D20" s="13" t="s">
        <v>83</v>
      </c>
      <c r="F20">
        <f>'Wyniki 1 seria '!L66</f>
        <v>64.900000000000006</v>
      </c>
      <c r="G20">
        <f>F9-F20</f>
        <v>38.099999999999994</v>
      </c>
      <c r="H20">
        <f t="shared" si="0"/>
        <v>73.741902299999992</v>
      </c>
      <c r="I20" s="35">
        <f t="shared" si="1"/>
        <v>73.741902299999992</v>
      </c>
      <c r="J20" s="34">
        <v>8.564814814814815E-4</v>
      </c>
    </row>
    <row r="21" spans="1:10">
      <c r="A21" s="17"/>
      <c r="B21" t="s">
        <v>89</v>
      </c>
      <c r="C21" s="36">
        <v>2005</v>
      </c>
      <c r="D21" s="13" t="s">
        <v>17</v>
      </c>
      <c r="E21" s="2" t="s">
        <v>65</v>
      </c>
      <c r="F21">
        <f>'Wyniki 1 seria '!L61</f>
        <v>63.199999999999996</v>
      </c>
      <c r="G21">
        <f>F9-F21</f>
        <v>39.800000000000004</v>
      </c>
      <c r="H21">
        <f t="shared" si="0"/>
        <v>77.032223400000007</v>
      </c>
      <c r="I21" s="35">
        <f t="shared" si="1"/>
        <v>77.032223400000007</v>
      </c>
      <c r="J21" s="34">
        <v>8.9120370370370362E-4</v>
      </c>
    </row>
    <row r="22" spans="1:10">
      <c r="A22" s="17"/>
      <c r="B22" s="12" t="s">
        <v>78</v>
      </c>
      <c r="C22" s="4">
        <v>2005</v>
      </c>
      <c r="D22" s="13" t="s">
        <v>26</v>
      </c>
      <c r="E22" s="23" t="s">
        <v>79</v>
      </c>
      <c r="F22">
        <f>'Wyniki 1 seria '!L70</f>
        <v>61.1</v>
      </c>
      <c r="G22">
        <f>F9-F22</f>
        <v>41.9</v>
      </c>
      <c r="H22">
        <f t="shared" si="0"/>
        <v>81.096737700000006</v>
      </c>
      <c r="I22" s="35">
        <f t="shared" si="1"/>
        <v>81.096737700000006</v>
      </c>
      <c r="J22" s="34">
        <v>9.3750000000000007E-4</v>
      </c>
    </row>
    <row r="23" spans="1:10">
      <c r="A23" s="17"/>
      <c r="G23" t="e">
        <f>F24-F13</f>
        <v>#VALUE!</v>
      </c>
      <c r="H23" t="e">
        <f t="shared" si="0"/>
        <v>#VALUE!</v>
      </c>
      <c r="I23" s="35" t="e">
        <f t="shared" si="1"/>
        <v>#VALUE!</v>
      </c>
      <c r="J23" s="34"/>
    </row>
    <row r="24" spans="1:10">
      <c r="A24" s="17"/>
      <c r="F24" t="str">
        <f>'Wyniki 1 seria '!L53</f>
        <v>DNS</v>
      </c>
      <c r="G24" t="e">
        <f>F24-F14</f>
        <v>#VALUE!</v>
      </c>
      <c r="H24" t="e">
        <f t="shared" si="0"/>
        <v>#VALUE!</v>
      </c>
      <c r="I24" s="35" t="e">
        <f t="shared" si="1"/>
        <v>#VALUE!</v>
      </c>
      <c r="J24" s="34"/>
    </row>
    <row r="25" spans="1:10">
      <c r="A25" s="17"/>
      <c r="F25" t="str">
        <f>'Wyniki 1 seria '!L54</f>
        <v>DNS</v>
      </c>
      <c r="G25" t="e">
        <f>F24-F15</f>
        <v>#VALUE!</v>
      </c>
      <c r="H25" t="e">
        <f t="shared" si="0"/>
        <v>#VALUE!</v>
      </c>
      <c r="I25" s="35" t="e">
        <f t="shared" si="1"/>
        <v>#VALUE!</v>
      </c>
      <c r="J25" s="34"/>
    </row>
    <row r="26" spans="1:10">
      <c r="A26" s="17"/>
      <c r="F26" t="str">
        <f>'Wyniki 1 seria '!L55</f>
        <v>DNS</v>
      </c>
      <c r="G26" t="e">
        <f>F24-F16</f>
        <v>#VALUE!</v>
      </c>
      <c r="H26" t="e">
        <f t="shared" si="0"/>
        <v>#VALUE!</v>
      </c>
      <c r="I26" s="35" t="e">
        <f t="shared" si="1"/>
        <v>#VALUE!</v>
      </c>
      <c r="J26" s="34"/>
    </row>
    <row r="27" spans="1:10">
      <c r="A27" s="17"/>
      <c r="B27" t="s">
        <v>59</v>
      </c>
      <c r="C27">
        <v>2006</v>
      </c>
      <c r="D27" s="13" t="s">
        <v>17</v>
      </c>
      <c r="E27" t="s">
        <v>60</v>
      </c>
      <c r="F27" t="str">
        <f>'Wyniki 1 seria '!L56</f>
        <v>DNS</v>
      </c>
      <c r="G27" t="e">
        <f>F24-F17</f>
        <v>#VALUE!</v>
      </c>
      <c r="H27" t="e">
        <f t="shared" si="0"/>
        <v>#VALUE!</v>
      </c>
      <c r="I27" s="35" t="e">
        <f t="shared" si="1"/>
        <v>#VALUE!</v>
      </c>
      <c r="J27" s="34"/>
    </row>
    <row r="28" spans="1:10">
      <c r="A28" s="17"/>
      <c r="B28" s="12" t="s">
        <v>91</v>
      </c>
      <c r="C28" s="4">
        <v>2006</v>
      </c>
      <c r="D28" s="13" t="s">
        <v>24</v>
      </c>
      <c r="E28" t="s">
        <v>44</v>
      </c>
      <c r="F28" t="str">
        <f>'Wyniki 1 seria '!L57</f>
        <v>DNS</v>
      </c>
      <c r="G28" t="e">
        <f>F24-F18</f>
        <v>#VALUE!</v>
      </c>
      <c r="H28" t="e">
        <f t="shared" si="0"/>
        <v>#VALUE!</v>
      </c>
      <c r="I28" s="35" t="e">
        <f t="shared" si="1"/>
        <v>#VALUE!</v>
      </c>
      <c r="J28" s="34"/>
    </row>
    <row r="29" spans="1:10">
      <c r="A29" s="17"/>
      <c r="B29" s="23" t="s">
        <v>92</v>
      </c>
      <c r="C29" s="17">
        <v>2005</v>
      </c>
      <c r="D29" s="13" t="s">
        <v>24</v>
      </c>
      <c r="E29" s="23" t="s">
        <v>93</v>
      </c>
      <c r="F29" t="str">
        <f>'Wyniki 1 seria '!L58</f>
        <v>DNS</v>
      </c>
      <c r="G29" t="e">
        <f>F24-F19</f>
        <v>#VALUE!</v>
      </c>
      <c r="H29" t="e">
        <f t="shared" si="0"/>
        <v>#VALUE!</v>
      </c>
      <c r="I29" s="35" t="e">
        <f t="shared" si="1"/>
        <v>#VALUE!</v>
      </c>
      <c r="J29" s="34"/>
    </row>
    <row r="30" spans="1:10">
      <c r="A30" s="17"/>
      <c r="B30" s="12" t="s">
        <v>94</v>
      </c>
      <c r="C30" s="4">
        <v>2006</v>
      </c>
      <c r="D30" s="13" t="s">
        <v>24</v>
      </c>
      <c r="E30" s="13" t="s">
        <v>18</v>
      </c>
      <c r="F30" t="str">
        <f>'Wyniki 1 seria '!L59</f>
        <v>DNS</v>
      </c>
      <c r="G30" t="e">
        <f>F24-F20</f>
        <v>#VALUE!</v>
      </c>
      <c r="H30" t="e">
        <f t="shared" si="0"/>
        <v>#VALUE!</v>
      </c>
      <c r="I30" s="35" t="e">
        <f t="shared" si="1"/>
        <v>#VALUE!</v>
      </c>
      <c r="J30" s="34"/>
    </row>
    <row r="31" spans="1:10">
      <c r="A31" s="17"/>
      <c r="B31" s="23" t="s">
        <v>90</v>
      </c>
      <c r="C31" s="17">
        <v>2005</v>
      </c>
      <c r="D31" s="13" t="s">
        <v>15</v>
      </c>
      <c r="F31" t="str">
        <f>'Wyniki 1 seria '!L60</f>
        <v>DNS</v>
      </c>
      <c r="G31" t="e">
        <f>F24-F21</f>
        <v>#VALUE!</v>
      </c>
      <c r="H31" t="e">
        <f t="shared" si="0"/>
        <v>#VALUE!</v>
      </c>
      <c r="I31" s="35" t="e">
        <f t="shared" si="1"/>
        <v>#VALUE!</v>
      </c>
      <c r="J31" s="34"/>
    </row>
    <row r="32" spans="1:10">
      <c r="A32" s="17"/>
      <c r="B32" s="12" t="s">
        <v>88</v>
      </c>
      <c r="C32" s="4">
        <v>2005</v>
      </c>
      <c r="D32" s="13" t="s">
        <v>24</v>
      </c>
      <c r="E32" s="13" t="s">
        <v>75</v>
      </c>
      <c r="F32" t="str">
        <f>'Wyniki 1 seria '!L62</f>
        <v>DNS</v>
      </c>
      <c r="G32" t="e">
        <f>F24-F22</f>
        <v>#VALUE!</v>
      </c>
      <c r="H32" t="e">
        <f t="shared" si="0"/>
        <v>#VALUE!</v>
      </c>
      <c r="I32" s="35" t="e">
        <f t="shared" si="1"/>
        <v>#VALUE!</v>
      </c>
      <c r="J32" s="34"/>
    </row>
    <row r="33" spans="1:10">
      <c r="B33" s="12" t="s">
        <v>85</v>
      </c>
      <c r="C33" s="4">
        <v>2005</v>
      </c>
      <c r="D33" s="13" t="s">
        <v>17</v>
      </c>
      <c r="E33" s="13" t="s">
        <v>86</v>
      </c>
      <c r="F33" t="str">
        <f>'Wyniki 1 seria '!L63</f>
        <v>DNS</v>
      </c>
    </row>
    <row r="35" spans="1:10">
      <c r="A35" s="5" t="s">
        <v>97</v>
      </c>
      <c r="B35" s="5"/>
      <c r="C35" s="5"/>
      <c r="H35" t="s">
        <v>174</v>
      </c>
    </row>
    <row r="36" spans="1:10">
      <c r="A36" s="32" t="s">
        <v>2</v>
      </c>
      <c r="B36" s="32" t="s">
        <v>3</v>
      </c>
      <c r="C36" s="32" t="s">
        <v>159</v>
      </c>
      <c r="D36" s="32" t="s">
        <v>5</v>
      </c>
      <c r="F36" s="32" t="s">
        <v>166</v>
      </c>
      <c r="G36" s="32" t="s">
        <v>170</v>
      </c>
      <c r="H36" s="32" t="s">
        <v>173</v>
      </c>
      <c r="I36" s="32" t="s">
        <v>171</v>
      </c>
      <c r="J36" s="33" t="s">
        <v>171</v>
      </c>
    </row>
    <row r="37" spans="1:10">
      <c r="A37" s="4"/>
      <c r="B37" s="12" t="s">
        <v>108</v>
      </c>
      <c r="C37" s="4">
        <v>2003</v>
      </c>
      <c r="D37" s="13" t="s">
        <v>15</v>
      </c>
      <c r="F37">
        <f>'Wyniki 1 seria '!L96</f>
        <v>108.2</v>
      </c>
      <c r="G37">
        <f>F37-F37</f>
        <v>0</v>
      </c>
      <c r="H37">
        <f>2.4*0</f>
        <v>0</v>
      </c>
      <c r="I37" s="34">
        <v>0</v>
      </c>
      <c r="J37" s="34">
        <v>0</v>
      </c>
    </row>
    <row r="38" spans="1:10">
      <c r="A38" s="4"/>
      <c r="B38" s="12" t="s">
        <v>99</v>
      </c>
      <c r="C38" s="4">
        <v>2004</v>
      </c>
      <c r="D38" s="13" t="s">
        <v>24</v>
      </c>
      <c r="E38" s="13" t="s">
        <v>100</v>
      </c>
      <c r="F38">
        <f>'Wyniki 1 seria '!L105</f>
        <v>107.1</v>
      </c>
      <c r="G38">
        <f>F37-F38</f>
        <v>1.1000000000000085</v>
      </c>
      <c r="H38">
        <f>2.4*G38</f>
        <v>2.6400000000000206</v>
      </c>
      <c r="I38" s="35">
        <f>H38</f>
        <v>2.6400000000000206</v>
      </c>
      <c r="J38" s="34">
        <v>3.4722222222222222E-5</v>
      </c>
    </row>
    <row r="39" spans="1:10">
      <c r="A39" s="4"/>
      <c r="B39" s="12" t="s">
        <v>102</v>
      </c>
      <c r="C39" s="4">
        <v>2003</v>
      </c>
      <c r="D39" s="13" t="s">
        <v>103</v>
      </c>
      <c r="E39" s="4"/>
      <c r="F39">
        <f>'Wyniki 1 seria '!L103</f>
        <v>105.9</v>
      </c>
      <c r="G39">
        <f>F37-F39</f>
        <v>2.2999999999999972</v>
      </c>
      <c r="H39">
        <f t="shared" ref="H39:H55" si="2">2.4*G39</f>
        <v>5.5199999999999934</v>
      </c>
      <c r="I39" s="35">
        <f t="shared" ref="I39:I55" si="3">H39</f>
        <v>5.5199999999999934</v>
      </c>
      <c r="J39" s="34">
        <v>6.9444444444444444E-5</v>
      </c>
    </row>
    <row r="40" spans="1:10">
      <c r="A40" s="4"/>
      <c r="B40" s="12" t="s">
        <v>101</v>
      </c>
      <c r="C40" s="4">
        <v>2003</v>
      </c>
      <c r="D40" s="13" t="s">
        <v>24</v>
      </c>
      <c r="E40" s="13" t="s">
        <v>18</v>
      </c>
      <c r="F40">
        <f>'Wyniki 1 seria '!L104</f>
        <v>105.6</v>
      </c>
      <c r="G40">
        <f>F37-F40</f>
        <v>2.6000000000000085</v>
      </c>
      <c r="H40">
        <f t="shared" si="2"/>
        <v>6.2400000000000206</v>
      </c>
      <c r="I40" s="35">
        <f t="shared" si="3"/>
        <v>6.2400000000000206</v>
      </c>
      <c r="J40" s="34">
        <v>6.9444444444444444E-5</v>
      </c>
    </row>
    <row r="41" spans="1:10">
      <c r="A41" s="4"/>
      <c r="B41" s="12" t="s">
        <v>105</v>
      </c>
      <c r="C41" s="4">
        <v>2003</v>
      </c>
      <c r="D41" s="13" t="s">
        <v>15</v>
      </c>
      <c r="F41">
        <f>'Wyniki 1 seria '!L101</f>
        <v>99.7</v>
      </c>
      <c r="G41">
        <f>F37-F41</f>
        <v>8.5</v>
      </c>
      <c r="H41">
        <f t="shared" si="2"/>
        <v>20.399999999999999</v>
      </c>
      <c r="I41" s="35">
        <f t="shared" si="3"/>
        <v>20.399999999999999</v>
      </c>
      <c r="J41" s="34">
        <v>2.3148148148148146E-4</v>
      </c>
    </row>
    <row r="42" spans="1:10">
      <c r="A42" s="4"/>
      <c r="B42" s="12" t="s">
        <v>110</v>
      </c>
      <c r="C42" s="4">
        <v>2003</v>
      </c>
      <c r="D42" s="13" t="s">
        <v>15</v>
      </c>
      <c r="F42">
        <f>'Wyniki 1 seria '!L95</f>
        <v>98.4</v>
      </c>
      <c r="G42">
        <f>F37-F42</f>
        <v>9.7999999999999972</v>
      </c>
      <c r="H42">
        <f t="shared" si="2"/>
        <v>23.519999999999992</v>
      </c>
      <c r="I42" s="35">
        <f t="shared" si="3"/>
        <v>23.519999999999992</v>
      </c>
      <c r="J42" s="34">
        <v>2.7777777777777778E-4</v>
      </c>
    </row>
    <row r="43" spans="1:10">
      <c r="A43" s="4"/>
      <c r="B43" s="12" t="s">
        <v>109</v>
      </c>
      <c r="C43" s="4">
        <v>2004</v>
      </c>
      <c r="D43" s="13" t="s">
        <v>15</v>
      </c>
      <c r="F43">
        <f>'Wyniki 1 seria '!L97</f>
        <v>95.1</v>
      </c>
      <c r="G43">
        <f>F37-F43</f>
        <v>13.100000000000009</v>
      </c>
      <c r="H43">
        <f t="shared" si="2"/>
        <v>31.440000000000019</v>
      </c>
      <c r="I43" s="35">
        <f t="shared" si="3"/>
        <v>31.440000000000019</v>
      </c>
      <c r="J43" s="34">
        <v>3.5879629629629635E-4</v>
      </c>
    </row>
    <row r="44" spans="1:10">
      <c r="A44" s="4"/>
      <c r="B44" s="12" t="s">
        <v>111</v>
      </c>
      <c r="C44" s="4">
        <v>2003</v>
      </c>
      <c r="D44" s="13" t="s">
        <v>26</v>
      </c>
      <c r="E44" s="13" t="s">
        <v>112</v>
      </c>
      <c r="F44">
        <f>'Wyniki 1 seria '!L94</f>
        <v>94.1</v>
      </c>
      <c r="G44">
        <f>F37-F44</f>
        <v>14.100000000000009</v>
      </c>
      <c r="H44">
        <f t="shared" si="2"/>
        <v>33.840000000000018</v>
      </c>
      <c r="I44" s="35">
        <f t="shared" si="3"/>
        <v>33.840000000000018</v>
      </c>
      <c r="J44" s="34">
        <v>3.9351851851851852E-4</v>
      </c>
    </row>
    <row r="45" spans="1:10">
      <c r="A45" s="4"/>
      <c r="B45" s="12" t="s">
        <v>114</v>
      </c>
      <c r="C45" s="4">
        <v>2003</v>
      </c>
      <c r="D45" s="13" t="s">
        <v>17</v>
      </c>
      <c r="E45" s="13" t="s">
        <v>20</v>
      </c>
      <c r="F45">
        <f>'Wyniki 1 seria '!L92</f>
        <v>93.3</v>
      </c>
      <c r="G45">
        <f>F37-F45</f>
        <v>14.900000000000006</v>
      </c>
      <c r="H45">
        <f t="shared" si="2"/>
        <v>35.760000000000012</v>
      </c>
      <c r="I45" s="35">
        <f t="shared" si="3"/>
        <v>35.760000000000012</v>
      </c>
      <c r="J45" s="34">
        <v>4.1666666666666669E-4</v>
      </c>
    </row>
    <row r="46" spans="1:10">
      <c r="A46" s="4"/>
      <c r="B46" s="12" t="s">
        <v>113</v>
      </c>
      <c r="C46" s="4">
        <v>2003</v>
      </c>
      <c r="D46" s="13" t="s">
        <v>12</v>
      </c>
      <c r="E46" s="13" t="s">
        <v>13</v>
      </c>
      <c r="F46">
        <f>'Wyniki 1 seria '!L93</f>
        <v>93.1</v>
      </c>
      <c r="G46">
        <f>F37-F46</f>
        <v>15.100000000000009</v>
      </c>
      <c r="H46">
        <f t="shared" si="2"/>
        <v>36.240000000000016</v>
      </c>
      <c r="I46" s="35">
        <f t="shared" si="3"/>
        <v>36.240000000000016</v>
      </c>
      <c r="J46" s="34">
        <v>4.1666666666666669E-4</v>
      </c>
    </row>
    <row r="47" spans="1:10">
      <c r="A47" s="4"/>
      <c r="B47" s="12" t="s">
        <v>106</v>
      </c>
      <c r="C47" s="4">
        <v>2004</v>
      </c>
      <c r="D47" s="13" t="s">
        <v>24</v>
      </c>
      <c r="E47" s="23" t="s">
        <v>79</v>
      </c>
      <c r="F47">
        <f>'Wyniki 1 seria '!L100</f>
        <v>91.5</v>
      </c>
      <c r="G47">
        <f>F37-F47</f>
        <v>16.700000000000003</v>
      </c>
      <c r="H47">
        <f t="shared" si="2"/>
        <v>40.080000000000005</v>
      </c>
      <c r="I47" s="35">
        <f t="shared" si="3"/>
        <v>40.080000000000005</v>
      </c>
      <c r="J47" s="34">
        <v>4.6296296296296293E-4</v>
      </c>
    </row>
    <row r="48" spans="1:10">
      <c r="A48" s="4"/>
      <c r="B48" s="12" t="s">
        <v>90</v>
      </c>
      <c r="C48" s="4">
        <v>2003</v>
      </c>
      <c r="D48" s="13" t="s">
        <v>15</v>
      </c>
      <c r="F48">
        <f>'Wyniki 1 seria '!L98</f>
        <v>88.2</v>
      </c>
      <c r="G48">
        <f>F37-F48</f>
        <v>20</v>
      </c>
      <c r="H48">
        <f t="shared" si="2"/>
        <v>48</v>
      </c>
      <c r="I48" s="35">
        <f t="shared" si="3"/>
        <v>48</v>
      </c>
      <c r="J48" s="34">
        <v>5.5555555555555556E-4</v>
      </c>
    </row>
    <row r="49" spans="1:10">
      <c r="A49" s="4"/>
      <c r="B49" s="12" t="s">
        <v>104</v>
      </c>
      <c r="C49" s="4">
        <v>2003</v>
      </c>
      <c r="D49" s="13" t="s">
        <v>103</v>
      </c>
      <c r="F49">
        <f>'Wyniki 1 seria '!L102</f>
        <v>86.4</v>
      </c>
      <c r="G49">
        <f>F37-F49</f>
        <v>21.799999999999997</v>
      </c>
      <c r="H49">
        <f t="shared" si="2"/>
        <v>52.319999999999993</v>
      </c>
      <c r="I49" s="35">
        <f t="shared" si="3"/>
        <v>52.319999999999993</v>
      </c>
      <c r="J49" s="34">
        <v>6.018518518518519E-4</v>
      </c>
    </row>
    <row r="50" spans="1:10">
      <c r="A50" s="4"/>
      <c r="B50" s="12" t="s">
        <v>107</v>
      </c>
      <c r="C50" s="4">
        <v>2004</v>
      </c>
      <c r="D50" s="13" t="s">
        <v>12</v>
      </c>
      <c r="E50" s="4"/>
      <c r="F50">
        <f>'Wyniki 1 seria '!L99</f>
        <v>80.8</v>
      </c>
      <c r="G50">
        <f>F37-F50</f>
        <v>27.400000000000006</v>
      </c>
      <c r="H50">
        <f t="shared" si="2"/>
        <v>65.760000000000005</v>
      </c>
      <c r="I50" s="35">
        <f t="shared" si="3"/>
        <v>65.760000000000005</v>
      </c>
      <c r="J50" s="34">
        <v>7.6388888888888893E-4</v>
      </c>
    </row>
    <row r="51" spans="1:10">
      <c r="A51" s="4"/>
      <c r="B51" s="23" t="s">
        <v>115</v>
      </c>
      <c r="C51" s="17">
        <v>2004</v>
      </c>
      <c r="D51" s="13" t="s">
        <v>17</v>
      </c>
      <c r="E51" s="23" t="s">
        <v>79</v>
      </c>
      <c r="F51">
        <f>'Wyniki 1 seria '!L91</f>
        <v>64</v>
      </c>
      <c r="G51">
        <f>F37-F51</f>
        <v>44.2</v>
      </c>
      <c r="H51">
        <f t="shared" si="2"/>
        <v>106.08</v>
      </c>
      <c r="I51" s="35">
        <f t="shared" si="3"/>
        <v>106.08</v>
      </c>
      <c r="J51" s="34">
        <v>1.2268518518518518E-3</v>
      </c>
    </row>
    <row r="52" spans="1:10">
      <c r="A52" s="4"/>
      <c r="F52" t="str">
        <f>'Wyniki 1 seria '!L87</f>
        <v>DNS</v>
      </c>
      <c r="G52" t="e">
        <f>F52-F48</f>
        <v>#VALUE!</v>
      </c>
      <c r="H52" t="e">
        <f t="shared" si="2"/>
        <v>#VALUE!</v>
      </c>
      <c r="I52" s="35" t="e">
        <f t="shared" si="3"/>
        <v>#VALUE!</v>
      </c>
      <c r="J52" s="34"/>
    </row>
    <row r="53" spans="1:10">
      <c r="A53" s="4"/>
      <c r="F53" t="str">
        <f>'Wyniki 1 seria '!L88</f>
        <v>DNS</v>
      </c>
      <c r="G53" t="e">
        <f>F52-F49</f>
        <v>#VALUE!</v>
      </c>
      <c r="H53" t="e">
        <f t="shared" si="2"/>
        <v>#VALUE!</v>
      </c>
      <c r="I53" s="35" t="e">
        <f t="shared" si="3"/>
        <v>#VALUE!</v>
      </c>
      <c r="J53" s="34"/>
    </row>
    <row r="54" spans="1:10">
      <c r="A54" s="4"/>
      <c r="F54" t="str">
        <f>'Wyniki 1 seria '!L89</f>
        <v>DNS</v>
      </c>
      <c r="G54" t="e">
        <f>F52-F50</f>
        <v>#VALUE!</v>
      </c>
      <c r="H54" t="e">
        <f t="shared" si="2"/>
        <v>#VALUE!</v>
      </c>
      <c r="I54" s="35" t="e">
        <f t="shared" si="3"/>
        <v>#VALUE!</v>
      </c>
      <c r="J54" s="34"/>
    </row>
    <row r="55" spans="1:10">
      <c r="A55" s="4"/>
      <c r="F55" t="str">
        <f>'Wyniki 1 seria '!L90</f>
        <v>DNS</v>
      </c>
      <c r="G55" t="e">
        <f>F52-F51</f>
        <v>#VALUE!</v>
      </c>
      <c r="H55" t="e">
        <f t="shared" si="2"/>
        <v>#VALUE!</v>
      </c>
      <c r="I55" s="35" t="e">
        <f t="shared" si="3"/>
        <v>#VALUE!</v>
      </c>
      <c r="J55" s="34"/>
    </row>
    <row r="57" spans="1:10">
      <c r="A57" s="5" t="s">
        <v>181</v>
      </c>
      <c r="H57" t="s">
        <v>175</v>
      </c>
    </row>
    <row r="58" spans="1:10">
      <c r="A58" s="32" t="s">
        <v>2</v>
      </c>
      <c r="B58" s="32" t="s">
        <v>3</v>
      </c>
      <c r="C58" s="32" t="s">
        <v>159</v>
      </c>
      <c r="D58" s="32" t="s">
        <v>5</v>
      </c>
      <c r="F58" s="32" t="s">
        <v>166</v>
      </c>
      <c r="G58" s="32" t="s">
        <v>170</v>
      </c>
      <c r="H58" s="32" t="s">
        <v>173</v>
      </c>
      <c r="I58" s="32" t="s">
        <v>171</v>
      </c>
      <c r="J58" s="33" t="s">
        <v>171</v>
      </c>
    </row>
    <row r="59" spans="1:10">
      <c r="B59" s="12" t="s">
        <v>117</v>
      </c>
      <c r="C59" s="4">
        <v>2001</v>
      </c>
      <c r="D59" s="13" t="s">
        <v>15</v>
      </c>
      <c r="E59" s="36"/>
      <c r="F59">
        <f>'Wyniki 1 seria '!L136</f>
        <v>101.8</v>
      </c>
      <c r="G59">
        <f>F59-F59</f>
        <v>0</v>
      </c>
      <c r="H59">
        <f>2.727272*0</f>
        <v>0</v>
      </c>
      <c r="I59" s="34">
        <v>0</v>
      </c>
      <c r="J59" s="34">
        <v>0</v>
      </c>
    </row>
    <row r="60" spans="1:10">
      <c r="B60" s="12" t="s">
        <v>119</v>
      </c>
      <c r="C60" s="4">
        <v>2001</v>
      </c>
      <c r="D60" s="13" t="s">
        <v>103</v>
      </c>
      <c r="F60">
        <f>'Wyniki 1 seria '!L134</f>
        <v>100.2</v>
      </c>
      <c r="G60">
        <f>F59-F60</f>
        <v>1.5999999999999943</v>
      </c>
      <c r="H60">
        <f>2.727272*G60</f>
        <v>4.3636351999999849</v>
      </c>
      <c r="I60" s="35">
        <f>H60</f>
        <v>4.3636351999999849</v>
      </c>
      <c r="J60" s="34">
        <v>4.6296296296296294E-5</v>
      </c>
    </row>
    <row r="61" spans="1:10">
      <c r="B61" s="12" t="s">
        <v>118</v>
      </c>
      <c r="C61" s="4">
        <v>2001</v>
      </c>
      <c r="D61" s="13" t="s">
        <v>15</v>
      </c>
      <c r="E61" s="4"/>
      <c r="F61">
        <f>'Wyniki 1 seria '!L135</f>
        <v>97.3</v>
      </c>
      <c r="G61">
        <f>F59-F61</f>
        <v>4.5</v>
      </c>
      <c r="H61">
        <f>2.727272*G61</f>
        <v>12.272724</v>
      </c>
      <c r="I61" s="35">
        <f>H61</f>
        <v>12.272724</v>
      </c>
      <c r="J61" s="34">
        <v>1.3888888888888889E-4</v>
      </c>
    </row>
    <row r="62" spans="1:10">
      <c r="B62" s="12" t="s">
        <v>123</v>
      </c>
      <c r="C62" s="4">
        <v>2002</v>
      </c>
      <c r="D62" s="13" t="s">
        <v>24</v>
      </c>
      <c r="E62" s="13" t="s">
        <v>124</v>
      </c>
      <c r="F62">
        <f>'Wyniki 1 seria '!L132</f>
        <v>96.6</v>
      </c>
      <c r="G62">
        <f>F59-F62</f>
        <v>5.2000000000000028</v>
      </c>
      <c r="H62">
        <f>2.727272*G62</f>
        <v>14.181814400000009</v>
      </c>
      <c r="I62" s="35">
        <f>H62</f>
        <v>14.181814400000009</v>
      </c>
      <c r="J62" s="34">
        <v>1.6203703703703703E-4</v>
      </c>
    </row>
    <row r="63" spans="1:10">
      <c r="B63" s="12" t="s">
        <v>120</v>
      </c>
      <c r="C63" s="4">
        <v>2002</v>
      </c>
      <c r="D63" s="13" t="s">
        <v>24</v>
      </c>
      <c r="E63" s="13" t="s">
        <v>121</v>
      </c>
      <c r="F63">
        <f>'Wyniki 1 seria '!L133</f>
        <v>93.9</v>
      </c>
      <c r="G63">
        <f>F59-F63</f>
        <v>7.8999999999999915</v>
      </c>
      <c r="H63">
        <f>2.727272*G63</f>
        <v>21.545448799999978</v>
      </c>
      <c r="I63" s="35">
        <f>H63</f>
        <v>21.545448799999978</v>
      </c>
      <c r="J63" s="34">
        <v>2.5462962962962961E-4</v>
      </c>
    </row>
    <row r="64" spans="1:10">
      <c r="B64" s="12" t="s">
        <v>134</v>
      </c>
      <c r="C64" s="4">
        <v>2002</v>
      </c>
      <c r="D64" s="13" t="s">
        <v>26</v>
      </c>
      <c r="E64" s="13" t="s">
        <v>121</v>
      </c>
      <c r="F64">
        <f>'Wyniki 1 seria '!L121</f>
        <v>92.5</v>
      </c>
      <c r="G64">
        <f>F59-F64</f>
        <v>9.2999999999999972</v>
      </c>
      <c r="H64">
        <f>2.727272*G64</f>
        <v>25.363629599999992</v>
      </c>
      <c r="I64" s="35">
        <f>H64</f>
        <v>25.363629599999992</v>
      </c>
      <c r="J64" s="34">
        <v>2.8935185185185189E-4</v>
      </c>
    </row>
    <row r="65" spans="2:10">
      <c r="B65" t="s">
        <v>147</v>
      </c>
      <c r="C65">
        <v>2001</v>
      </c>
      <c r="D65" t="s">
        <v>12</v>
      </c>
      <c r="E65" t="s">
        <v>148</v>
      </c>
      <c r="F65">
        <f>'Wyniki 1 seria '!L118</f>
        <v>91.3</v>
      </c>
      <c r="G65">
        <f>F60-F65</f>
        <v>8.9000000000000057</v>
      </c>
      <c r="H65">
        <f>2.727272*G65</f>
        <v>24.272720800000016</v>
      </c>
      <c r="I65" s="35">
        <f>H65</f>
        <v>24.272720800000016</v>
      </c>
      <c r="J65" s="34">
        <v>3.3564814814814812E-4</v>
      </c>
    </row>
    <row r="66" spans="2:10">
      <c r="B66" s="12" t="s">
        <v>131</v>
      </c>
      <c r="C66" s="4">
        <v>2002</v>
      </c>
      <c r="D66" s="13" t="s">
        <v>24</v>
      </c>
      <c r="E66" s="13" t="s">
        <v>121</v>
      </c>
      <c r="F66">
        <f>'Wyniki 1 seria '!L125</f>
        <v>91.3</v>
      </c>
      <c r="G66">
        <f>F59-F66</f>
        <v>10.5</v>
      </c>
      <c r="H66">
        <f>2.727272*G66</f>
        <v>28.636356000000003</v>
      </c>
      <c r="I66" s="35">
        <f>H66</f>
        <v>28.636356000000003</v>
      </c>
      <c r="J66" s="34">
        <v>3.3564814814814812E-4</v>
      </c>
    </row>
    <row r="67" spans="2:10">
      <c r="B67" t="s">
        <v>127</v>
      </c>
      <c r="C67">
        <v>2001</v>
      </c>
      <c r="D67" t="s">
        <v>15</v>
      </c>
      <c r="E67" s="13" t="s">
        <v>121</v>
      </c>
      <c r="F67">
        <f>'Wyniki 1 seria '!L128</f>
        <v>89.3</v>
      </c>
      <c r="G67">
        <f>F59-F67</f>
        <v>12.5</v>
      </c>
      <c r="H67">
        <f>2.727272*G67</f>
        <v>34.090900000000005</v>
      </c>
      <c r="I67" s="35">
        <f>H67</f>
        <v>34.090900000000005</v>
      </c>
      <c r="J67" s="34">
        <v>3.9351851851851852E-4</v>
      </c>
    </row>
    <row r="68" spans="2:10">
      <c r="B68" s="12" t="s">
        <v>126</v>
      </c>
      <c r="C68" s="4">
        <v>2001</v>
      </c>
      <c r="D68" s="13" t="s">
        <v>12</v>
      </c>
      <c r="E68" s="13" t="s">
        <v>121</v>
      </c>
      <c r="F68">
        <f>'Wyniki 1 seria '!L129</f>
        <v>87.9</v>
      </c>
      <c r="G68">
        <f>F59-F68</f>
        <v>13.899999999999991</v>
      </c>
      <c r="H68">
        <f>2.727272*G68</f>
        <v>37.909080799999977</v>
      </c>
      <c r="I68" s="35">
        <f>H68</f>
        <v>37.909080799999977</v>
      </c>
      <c r="J68" s="34">
        <v>4.3981481481481481E-4</v>
      </c>
    </row>
    <row r="69" spans="2:10">
      <c r="B69" s="12" t="s">
        <v>130</v>
      </c>
      <c r="C69" s="4">
        <v>2002</v>
      </c>
      <c r="D69" s="13" t="s">
        <v>15</v>
      </c>
      <c r="F69">
        <f>'Wyniki 1 seria '!L124</f>
        <v>83.8</v>
      </c>
      <c r="G69">
        <f>F59-F69</f>
        <v>18</v>
      </c>
      <c r="H69">
        <f>2.727272*G69</f>
        <v>49.090896000000001</v>
      </c>
      <c r="I69" s="35">
        <f>H69</f>
        <v>49.090896000000001</v>
      </c>
      <c r="J69" s="34">
        <v>5.6712962962962956E-4</v>
      </c>
    </row>
    <row r="70" spans="2:10">
      <c r="B70" s="12" t="s">
        <v>128</v>
      </c>
      <c r="C70" s="4">
        <v>2002</v>
      </c>
      <c r="D70" s="13" t="s">
        <v>103</v>
      </c>
      <c r="F70">
        <f>'Wyniki 1 seria '!L127</f>
        <v>82.6</v>
      </c>
      <c r="G70">
        <f>F59-F70</f>
        <v>19.200000000000003</v>
      </c>
      <c r="H70">
        <f>2.727272*G70</f>
        <v>52.363622400000011</v>
      </c>
      <c r="I70" s="35">
        <f>H70</f>
        <v>52.363622400000011</v>
      </c>
      <c r="J70" s="34">
        <v>6.018518518518519E-4</v>
      </c>
    </row>
    <row r="71" spans="2:10">
      <c r="B71" s="12" t="s">
        <v>122</v>
      </c>
      <c r="C71" s="4">
        <v>2001</v>
      </c>
      <c r="D71" s="13" t="s">
        <v>15</v>
      </c>
      <c r="F71">
        <f>'Wyniki 1 seria '!L131</f>
        <v>77.8</v>
      </c>
      <c r="G71">
        <f>F59-F71</f>
        <v>24</v>
      </c>
      <c r="H71">
        <f>2.727272*G71</f>
        <v>65.45452800000001</v>
      </c>
      <c r="I71" s="35">
        <f>H71</f>
        <v>65.45452800000001</v>
      </c>
      <c r="J71" s="34">
        <v>7.5231481481481471E-4</v>
      </c>
    </row>
    <row r="72" spans="2:10">
      <c r="B72" s="12" t="s">
        <v>132</v>
      </c>
      <c r="C72" s="4">
        <v>2002</v>
      </c>
      <c r="D72" s="13" t="s">
        <v>15</v>
      </c>
      <c r="F72">
        <f>'Wyniki 1 seria '!L123</f>
        <v>74.099999999999994</v>
      </c>
      <c r="G72">
        <f>F59-F72</f>
        <v>27.700000000000003</v>
      </c>
      <c r="H72">
        <f>2.727272*G72</f>
        <v>75.545434400000005</v>
      </c>
      <c r="I72" s="35">
        <f>H72</f>
        <v>75.545434400000005</v>
      </c>
      <c r="J72" s="34">
        <v>8.7962962962962962E-4</v>
      </c>
    </row>
    <row r="73" spans="2:10">
      <c r="B73" s="12" t="s">
        <v>136</v>
      </c>
      <c r="C73" s="4">
        <v>2002</v>
      </c>
      <c r="D73" s="13" t="s">
        <v>26</v>
      </c>
      <c r="E73" s="13" t="s">
        <v>121</v>
      </c>
      <c r="F73">
        <f>'Wyniki 1 seria '!L119</f>
        <v>73.900000000000006</v>
      </c>
      <c r="G73">
        <f>F59-F73</f>
        <v>27.899999999999991</v>
      </c>
      <c r="H73">
        <f>2.727272*G73</f>
        <v>76.090888799999988</v>
      </c>
      <c r="I73" s="35">
        <f>H73</f>
        <v>76.090888799999988</v>
      </c>
      <c r="J73" s="34">
        <v>8.7962962962962962E-4</v>
      </c>
    </row>
    <row r="74" spans="2:10">
      <c r="B74" s="13" t="s">
        <v>133</v>
      </c>
      <c r="C74" s="4">
        <v>2002</v>
      </c>
      <c r="D74" s="13" t="s">
        <v>24</v>
      </c>
      <c r="E74" s="13" t="s">
        <v>121</v>
      </c>
      <c r="F74">
        <f>'Wyniki 1 seria '!L122</f>
        <v>66.300000000000011</v>
      </c>
      <c r="G74">
        <f>F59-F74</f>
        <v>35.499999999999986</v>
      </c>
      <c r="H74">
        <f>2.727272*G74</f>
        <v>96.818155999999959</v>
      </c>
      <c r="I74" s="35">
        <f>H74</f>
        <v>96.818155999999959</v>
      </c>
      <c r="J74" s="34">
        <v>1.1226851851851851E-3</v>
      </c>
    </row>
    <row r="75" spans="2:10">
      <c r="B75" s="12" t="s">
        <v>135</v>
      </c>
      <c r="C75" s="4">
        <v>2002</v>
      </c>
      <c r="D75" s="13" t="s">
        <v>15</v>
      </c>
      <c r="F75" t="str">
        <f>'Wyniki 1 seria '!L120</f>
        <v>DNS</v>
      </c>
      <c r="G75" t="e">
        <f>F75-F72</f>
        <v>#VALUE!</v>
      </c>
      <c r="H75" t="e">
        <f t="shared" ref="H61:H77" si="4">2.727272*G75</f>
        <v>#VALUE!</v>
      </c>
      <c r="I75" s="35" t="e">
        <f t="shared" ref="I61:I77" si="5">H75</f>
        <v>#VALUE!</v>
      </c>
      <c r="J75" s="34"/>
    </row>
    <row r="76" spans="2:10">
      <c r="B76" s="12" t="s">
        <v>129</v>
      </c>
      <c r="C76" s="4">
        <v>2002</v>
      </c>
      <c r="D76" s="13" t="s">
        <v>26</v>
      </c>
      <c r="E76" s="13" t="s">
        <v>121</v>
      </c>
      <c r="F76" t="str">
        <f>'Wyniki 1 seria '!L126</f>
        <v>DNS</v>
      </c>
      <c r="G76" t="e">
        <f>F75-F73</f>
        <v>#VALUE!</v>
      </c>
      <c r="H76" t="e">
        <f t="shared" si="4"/>
        <v>#VALUE!</v>
      </c>
      <c r="I76" s="35" t="e">
        <f t="shared" si="5"/>
        <v>#VALUE!</v>
      </c>
      <c r="J76" s="34"/>
    </row>
    <row r="77" spans="2:10">
      <c r="B77" s="12" t="s">
        <v>125</v>
      </c>
      <c r="C77" s="4">
        <v>2001</v>
      </c>
      <c r="D77" s="13" t="s">
        <v>15</v>
      </c>
      <c r="E77" s="4"/>
      <c r="F77" t="str">
        <f>'Wyniki 1 seria '!L130</f>
        <v>DNS</v>
      </c>
      <c r="G77" t="e">
        <f>F75-F74</f>
        <v>#VALUE!</v>
      </c>
      <c r="H77" t="e">
        <f t="shared" si="4"/>
        <v>#VALUE!</v>
      </c>
      <c r="I77" s="35" t="e">
        <f t="shared" si="5"/>
        <v>#VALUE!</v>
      </c>
      <c r="J77" s="34"/>
    </row>
  </sheetData>
  <sortState ref="B59:J74">
    <sortCondition ref="J59:J74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N41" sqref="N41"/>
    </sheetView>
  </sheetViews>
  <sheetFormatPr defaultRowHeight="15"/>
  <cols>
    <col min="1" max="1" width="5.5703125" customWidth="1"/>
    <col min="2" max="2" width="23.7109375" customWidth="1"/>
    <col min="5" max="5" width="11.5703125" customWidth="1"/>
    <col min="8" max="8" width="10" customWidth="1"/>
  </cols>
  <sheetData>
    <row r="1" spans="1:10">
      <c r="B1" s="5" t="s">
        <v>194</v>
      </c>
    </row>
    <row r="2" spans="1:10">
      <c r="B2" s="5" t="s">
        <v>184</v>
      </c>
    </row>
    <row r="4" spans="1:10">
      <c r="B4" t="s">
        <v>195</v>
      </c>
      <c r="C4" t="s">
        <v>196</v>
      </c>
    </row>
    <row r="7" spans="1:10">
      <c r="A7" s="7" t="s">
        <v>66</v>
      </c>
      <c r="B7" s="5"/>
      <c r="C7" s="21" t="s">
        <v>185</v>
      </c>
      <c r="D7" s="2"/>
      <c r="E7" s="37" t="s">
        <v>186</v>
      </c>
      <c r="F7" s="37"/>
      <c r="G7" s="4"/>
      <c r="H7" s="4"/>
    </row>
    <row r="8" spans="1:10">
      <c r="A8" s="2"/>
      <c r="C8" s="37"/>
      <c r="D8" s="2"/>
      <c r="E8" s="37"/>
      <c r="F8" s="37"/>
      <c r="G8" s="4"/>
      <c r="H8" s="4"/>
    </row>
    <row r="9" spans="1:10">
      <c r="A9" s="40" t="s">
        <v>2</v>
      </c>
      <c r="B9" s="40" t="s">
        <v>3</v>
      </c>
      <c r="C9" s="40" t="s">
        <v>4</v>
      </c>
      <c r="D9" s="40" t="s">
        <v>5</v>
      </c>
      <c r="E9" s="41" t="s">
        <v>6</v>
      </c>
      <c r="F9" s="42" t="s">
        <v>187</v>
      </c>
      <c r="G9" s="43" t="s">
        <v>188</v>
      </c>
      <c r="H9" s="44" t="s">
        <v>189</v>
      </c>
      <c r="I9" s="18" t="s">
        <v>190</v>
      </c>
      <c r="J9" s="46"/>
    </row>
    <row r="11" spans="1:10">
      <c r="A11">
        <v>1</v>
      </c>
      <c r="B11" s="12" t="s">
        <v>68</v>
      </c>
      <c r="C11" s="4">
        <v>2006</v>
      </c>
      <c r="D11" s="13" t="s">
        <v>24</v>
      </c>
      <c r="E11" s="13" t="s">
        <v>69</v>
      </c>
      <c r="F11" s="39">
        <v>0</v>
      </c>
      <c r="G11" s="39">
        <v>4.4710648148148149E-3</v>
      </c>
      <c r="H11" s="39">
        <f>G11-F11</f>
        <v>4.4710648148148149E-3</v>
      </c>
      <c r="I11">
        <v>50</v>
      </c>
    </row>
    <row r="12" spans="1:10">
      <c r="A12">
        <v>3</v>
      </c>
      <c r="B12" s="12" t="s">
        <v>72</v>
      </c>
      <c r="C12" s="4">
        <v>2006</v>
      </c>
      <c r="D12" s="13" t="s">
        <v>24</v>
      </c>
      <c r="E12" s="13" t="s">
        <v>20</v>
      </c>
      <c r="F12" s="39">
        <v>1.3888888888888889E-4</v>
      </c>
      <c r="G12" s="39">
        <v>5.2476851851851851E-3</v>
      </c>
      <c r="H12" s="39">
        <f t="shared" ref="H12:H23" si="0">G12-F12</f>
        <v>5.1087962962962962E-3</v>
      </c>
      <c r="I12">
        <v>45</v>
      </c>
    </row>
    <row r="13" spans="1:10">
      <c r="A13">
        <v>8</v>
      </c>
      <c r="B13" s="12" t="s">
        <v>74</v>
      </c>
      <c r="C13" s="4">
        <v>2005</v>
      </c>
      <c r="D13" s="13" t="s">
        <v>24</v>
      </c>
      <c r="E13" s="13" t="s">
        <v>75</v>
      </c>
      <c r="F13" s="39">
        <v>5.0925925925925921E-4</v>
      </c>
      <c r="G13" s="39">
        <v>5.5983796296296302E-3</v>
      </c>
      <c r="H13" s="39">
        <f t="shared" si="0"/>
        <v>5.0891203703703706E-3</v>
      </c>
      <c r="I13">
        <v>40</v>
      </c>
    </row>
    <row r="14" spans="1:10">
      <c r="A14">
        <v>13</v>
      </c>
      <c r="B14" s="12" t="s">
        <v>78</v>
      </c>
      <c r="C14" s="4">
        <v>2005</v>
      </c>
      <c r="D14" s="13" t="s">
        <v>26</v>
      </c>
      <c r="E14" s="23" t="s">
        <v>79</v>
      </c>
      <c r="F14" s="39">
        <v>9.3750000000000007E-4</v>
      </c>
      <c r="G14" s="39">
        <v>5.7303240740740743E-3</v>
      </c>
      <c r="H14" s="39">
        <f t="shared" si="0"/>
        <v>4.7928240740740743E-3</v>
      </c>
      <c r="I14">
        <v>36</v>
      </c>
    </row>
    <row r="15" spans="1:10">
      <c r="A15">
        <v>5</v>
      </c>
      <c r="B15" s="12" t="s">
        <v>71</v>
      </c>
      <c r="C15" s="4">
        <v>2005</v>
      </c>
      <c r="D15" s="13" t="s">
        <v>12</v>
      </c>
      <c r="E15" s="13" t="s">
        <v>13</v>
      </c>
      <c r="F15" s="39">
        <v>2.7777777777777778E-4</v>
      </c>
      <c r="G15" s="39">
        <v>5.8564814814814825E-3</v>
      </c>
      <c r="H15" s="39">
        <f t="shared" si="0"/>
        <v>5.5787037037037046E-3</v>
      </c>
      <c r="I15">
        <v>32</v>
      </c>
    </row>
    <row r="16" spans="1:10">
      <c r="A16">
        <v>7</v>
      </c>
      <c r="B16" s="12" t="s">
        <v>84</v>
      </c>
      <c r="C16" s="4">
        <v>2006</v>
      </c>
      <c r="D16" s="13" t="s">
        <v>83</v>
      </c>
      <c r="F16" s="39">
        <v>4.7453703703703704E-4</v>
      </c>
      <c r="G16" s="39">
        <v>5.8854166666666664E-3</v>
      </c>
      <c r="H16" s="39">
        <f t="shared" si="0"/>
        <v>5.4108796296296292E-3</v>
      </c>
      <c r="I16">
        <v>29</v>
      </c>
    </row>
    <row r="17" spans="1:10">
      <c r="A17">
        <v>6</v>
      </c>
      <c r="B17" s="12" t="s">
        <v>87</v>
      </c>
      <c r="C17" s="4">
        <v>2005</v>
      </c>
      <c r="D17" s="13" t="s">
        <v>26</v>
      </c>
      <c r="E17" s="23" t="s">
        <v>79</v>
      </c>
      <c r="F17" s="39">
        <v>3.4722222222222224E-4</v>
      </c>
      <c r="G17" s="39">
        <v>6.0335648148148145E-3</v>
      </c>
      <c r="H17" s="39">
        <f t="shared" si="0"/>
        <v>5.6863425925925927E-3</v>
      </c>
      <c r="I17">
        <v>26</v>
      </c>
    </row>
    <row r="18" spans="1:10">
      <c r="A18">
        <v>10</v>
      </c>
      <c r="B18" s="12" t="s">
        <v>80</v>
      </c>
      <c r="C18" s="4">
        <v>2005</v>
      </c>
      <c r="D18" s="13" t="s">
        <v>17</v>
      </c>
      <c r="E18" s="13" t="s">
        <v>81</v>
      </c>
      <c r="F18" s="39">
        <v>6.5972222222222213E-4</v>
      </c>
      <c r="G18" s="39">
        <v>6.1412037037037043E-3</v>
      </c>
      <c r="H18" s="39">
        <f t="shared" si="0"/>
        <v>5.4814814814814821E-3</v>
      </c>
      <c r="I18">
        <v>24</v>
      </c>
    </row>
    <row r="19" spans="1:10">
      <c r="A19">
        <v>4</v>
      </c>
      <c r="B19" s="12" t="s">
        <v>76</v>
      </c>
      <c r="C19" s="4">
        <v>2005</v>
      </c>
      <c r="D19" s="13" t="s">
        <v>15</v>
      </c>
      <c r="F19" s="39">
        <v>2.199074074074074E-4</v>
      </c>
      <c r="G19" s="39">
        <v>6.1493055555555563E-3</v>
      </c>
      <c r="H19" s="39">
        <f t="shared" si="0"/>
        <v>5.9293981481481489E-3</v>
      </c>
      <c r="I19">
        <v>22</v>
      </c>
    </row>
    <row r="20" spans="1:10">
      <c r="A20">
        <v>2</v>
      </c>
      <c r="B20" s="12" t="s">
        <v>73</v>
      </c>
      <c r="C20" s="4">
        <v>2006</v>
      </c>
      <c r="D20" s="13" t="s">
        <v>15</v>
      </c>
      <c r="F20" s="39">
        <v>4.6296296296296294E-5</v>
      </c>
      <c r="G20" s="39">
        <v>6.1747685185185195E-3</v>
      </c>
      <c r="H20" s="39">
        <f t="shared" si="0"/>
        <v>6.1284722222222235E-3</v>
      </c>
      <c r="I20">
        <v>21</v>
      </c>
    </row>
    <row r="21" spans="1:10">
      <c r="A21">
        <v>9</v>
      </c>
      <c r="B21" s="12" t="s">
        <v>77</v>
      </c>
      <c r="C21" s="4">
        <v>2006</v>
      </c>
      <c r="D21" s="13" t="s">
        <v>15</v>
      </c>
      <c r="F21" s="39">
        <v>5.3240740740740744E-4</v>
      </c>
      <c r="G21" s="39">
        <v>6.4583333333333333E-3</v>
      </c>
      <c r="H21" s="39">
        <f t="shared" si="0"/>
        <v>5.9259259259259256E-3</v>
      </c>
      <c r="I21">
        <v>20</v>
      </c>
    </row>
    <row r="22" spans="1:10">
      <c r="A22">
        <v>11</v>
      </c>
      <c r="B22" s="12" t="s">
        <v>82</v>
      </c>
      <c r="C22" s="4">
        <v>2006</v>
      </c>
      <c r="D22" s="13" t="s">
        <v>83</v>
      </c>
      <c r="F22" s="39">
        <v>8.564814814814815E-4</v>
      </c>
      <c r="G22" s="39">
        <v>6.5069444444444437E-3</v>
      </c>
      <c r="H22" s="39">
        <f t="shared" si="0"/>
        <v>5.6504629629629622E-3</v>
      </c>
      <c r="I22">
        <v>19</v>
      </c>
    </row>
    <row r="23" spans="1:10">
      <c r="A23">
        <v>12</v>
      </c>
      <c r="B23" t="s">
        <v>89</v>
      </c>
      <c r="C23" s="37">
        <v>2005</v>
      </c>
      <c r="D23" s="13" t="s">
        <v>17</v>
      </c>
      <c r="E23" s="2" t="s">
        <v>65</v>
      </c>
      <c r="F23" s="39">
        <v>7.1412037037037043E-3</v>
      </c>
      <c r="G23" s="39">
        <v>7.208333333333334E-3</v>
      </c>
      <c r="H23" s="39">
        <f t="shared" si="0"/>
        <v>6.7129629629629657E-5</v>
      </c>
      <c r="I23">
        <v>18</v>
      </c>
    </row>
    <row r="26" spans="1:10">
      <c r="A26" s="5" t="s">
        <v>97</v>
      </c>
      <c r="E26" t="s">
        <v>197</v>
      </c>
    </row>
    <row r="27" spans="1:10">
      <c r="B27" s="5"/>
      <c r="C27" s="5"/>
    </row>
    <row r="28" spans="1:10">
      <c r="A28" s="40" t="s">
        <v>2</v>
      </c>
      <c r="B28" s="40" t="s">
        <v>3</v>
      </c>
      <c r="C28" s="40" t="s">
        <v>4</v>
      </c>
      <c r="D28" s="40" t="s">
        <v>5</v>
      </c>
      <c r="E28" s="41" t="s">
        <v>6</v>
      </c>
      <c r="F28" s="42" t="s">
        <v>187</v>
      </c>
      <c r="G28" s="43" t="s">
        <v>188</v>
      </c>
      <c r="H28" s="44" t="s">
        <v>189</v>
      </c>
      <c r="I28" s="18" t="s">
        <v>190</v>
      </c>
      <c r="J28" s="46"/>
    </row>
    <row r="29" spans="1:10">
      <c r="A29" s="46"/>
      <c r="B29" s="46"/>
      <c r="C29" s="46"/>
      <c r="D29" s="46"/>
      <c r="E29" s="46"/>
      <c r="F29" s="46"/>
      <c r="G29" s="47"/>
      <c r="H29" s="48"/>
      <c r="I29" s="49"/>
      <c r="J29" s="46"/>
    </row>
    <row r="30" spans="1:10">
      <c r="A30" s="4">
        <v>23</v>
      </c>
      <c r="B30" s="12" t="s">
        <v>105</v>
      </c>
      <c r="C30" s="4">
        <v>2003</v>
      </c>
      <c r="D30" s="13" t="s">
        <v>15</v>
      </c>
      <c r="F30" s="34">
        <v>2.3148148148148146E-4</v>
      </c>
      <c r="G30" s="39">
        <v>6.4502314814814813E-3</v>
      </c>
      <c r="H30" s="39">
        <f t="shared" ref="H30:H39" si="1">G30-F30</f>
        <v>6.2187499999999995E-3</v>
      </c>
      <c r="I30">
        <v>50</v>
      </c>
    </row>
    <row r="31" spans="1:10">
      <c r="A31" s="4">
        <v>21</v>
      </c>
      <c r="B31" s="12" t="s">
        <v>99</v>
      </c>
      <c r="C31" s="4">
        <v>2004</v>
      </c>
      <c r="D31" s="13" t="s">
        <v>24</v>
      </c>
      <c r="E31" s="13" t="s">
        <v>100</v>
      </c>
      <c r="F31" s="34">
        <v>3.4722222222222222E-5</v>
      </c>
      <c r="G31" s="39">
        <v>6.789351851851852E-3</v>
      </c>
      <c r="H31" s="39">
        <f t="shared" si="1"/>
        <v>6.7546296296296295E-3</v>
      </c>
      <c r="I31">
        <v>45</v>
      </c>
    </row>
    <row r="32" spans="1:10">
      <c r="A32" s="4">
        <v>22</v>
      </c>
      <c r="B32" s="12" t="s">
        <v>101</v>
      </c>
      <c r="C32" s="4">
        <v>2003</v>
      </c>
      <c r="D32" s="13" t="s">
        <v>24</v>
      </c>
      <c r="E32" s="13" t="s">
        <v>18</v>
      </c>
      <c r="F32" s="34">
        <v>6.9444444444444444E-5</v>
      </c>
      <c r="G32" s="39">
        <v>6.8680555555555552E-3</v>
      </c>
      <c r="H32" s="39">
        <f t="shared" si="1"/>
        <v>6.7986111111111112E-3</v>
      </c>
      <c r="I32">
        <v>40</v>
      </c>
    </row>
    <row r="33" spans="1:9">
      <c r="A33" s="4">
        <v>28</v>
      </c>
      <c r="B33" s="12" t="s">
        <v>106</v>
      </c>
      <c r="C33" s="4">
        <v>2004</v>
      </c>
      <c r="D33" s="13" t="s">
        <v>24</v>
      </c>
      <c r="E33" s="23" t="s">
        <v>79</v>
      </c>
      <c r="F33" s="34">
        <v>4.6296296296296293E-4</v>
      </c>
      <c r="G33" s="39">
        <v>7.2349537037037026E-3</v>
      </c>
      <c r="H33" s="39">
        <f t="shared" si="1"/>
        <v>6.7719907407407399E-3</v>
      </c>
      <c r="I33">
        <v>36</v>
      </c>
    </row>
    <row r="34" spans="1:9">
      <c r="A34" s="4">
        <v>25</v>
      </c>
      <c r="B34" s="12" t="s">
        <v>111</v>
      </c>
      <c r="C34" s="4">
        <v>2003</v>
      </c>
      <c r="D34" s="13" t="s">
        <v>26</v>
      </c>
      <c r="E34" s="13" t="s">
        <v>112</v>
      </c>
      <c r="F34" s="34">
        <v>3.9351851851851852E-4</v>
      </c>
      <c r="G34" s="39">
        <v>7.363425925925926E-3</v>
      </c>
      <c r="H34" s="39">
        <f t="shared" si="1"/>
        <v>6.9699074074074073E-3</v>
      </c>
      <c r="I34">
        <v>32</v>
      </c>
    </row>
    <row r="35" spans="1:9">
      <c r="A35" s="4">
        <v>26</v>
      </c>
      <c r="B35" s="12" t="s">
        <v>114</v>
      </c>
      <c r="C35" s="4">
        <v>2003</v>
      </c>
      <c r="D35" s="13" t="s">
        <v>17</v>
      </c>
      <c r="E35" s="13" t="s">
        <v>20</v>
      </c>
      <c r="F35" s="34">
        <v>4.1666666666666669E-4</v>
      </c>
      <c r="G35" s="39">
        <v>8.4340277777777781E-3</v>
      </c>
      <c r="H35" s="39">
        <f t="shared" si="1"/>
        <v>8.0173611111111123E-3</v>
      </c>
      <c r="I35">
        <v>29</v>
      </c>
    </row>
    <row r="36" spans="1:9">
      <c r="A36" s="4">
        <v>24</v>
      </c>
      <c r="B36" s="12" t="s">
        <v>109</v>
      </c>
      <c r="C36" s="4">
        <v>2004</v>
      </c>
      <c r="D36" s="13" t="s">
        <v>15</v>
      </c>
      <c r="F36" s="34">
        <v>3.5879629629629635E-4</v>
      </c>
      <c r="G36" s="39">
        <v>9.2824074074074076E-3</v>
      </c>
      <c r="H36" s="39">
        <f t="shared" si="1"/>
        <v>8.9236111111111113E-3</v>
      </c>
      <c r="I36">
        <v>26</v>
      </c>
    </row>
    <row r="37" spans="1:9">
      <c r="A37" s="4">
        <v>27</v>
      </c>
      <c r="B37" s="12" t="s">
        <v>113</v>
      </c>
      <c r="C37" s="4">
        <v>2003</v>
      </c>
      <c r="D37" s="13" t="s">
        <v>12</v>
      </c>
      <c r="E37" s="13" t="s">
        <v>13</v>
      </c>
      <c r="F37" s="34">
        <v>4.1666666666666669E-4</v>
      </c>
      <c r="G37" s="39">
        <v>9.4583333333333325E-3</v>
      </c>
      <c r="H37" s="39">
        <f t="shared" si="1"/>
        <v>9.0416666666666666E-3</v>
      </c>
      <c r="I37">
        <v>24</v>
      </c>
    </row>
    <row r="38" spans="1:9">
      <c r="A38" s="4">
        <v>30</v>
      </c>
      <c r="B38" s="12" t="s">
        <v>107</v>
      </c>
      <c r="C38" s="4">
        <v>2004</v>
      </c>
      <c r="D38" s="13" t="s">
        <v>12</v>
      </c>
      <c r="E38" s="4"/>
      <c r="F38" s="34">
        <v>7.6388888888888893E-4</v>
      </c>
      <c r="G38" s="39">
        <v>9.5115740740740733E-3</v>
      </c>
      <c r="H38" s="39">
        <f t="shared" si="1"/>
        <v>8.7476851851851847E-3</v>
      </c>
      <c r="I38">
        <v>22</v>
      </c>
    </row>
    <row r="39" spans="1:9">
      <c r="A39" s="4">
        <v>29</v>
      </c>
      <c r="B39" s="12" t="s">
        <v>104</v>
      </c>
      <c r="C39" s="4">
        <v>2003</v>
      </c>
      <c r="D39" s="13" t="s">
        <v>103</v>
      </c>
      <c r="F39" s="34">
        <v>6.018518518518519E-4</v>
      </c>
      <c r="G39" s="39">
        <v>1.0190972222222223E-2</v>
      </c>
      <c r="H39" s="39">
        <f t="shared" si="1"/>
        <v>9.5891203703703711E-3</v>
      </c>
      <c r="I39">
        <v>21</v>
      </c>
    </row>
    <row r="41" spans="1:9">
      <c r="A41" s="5" t="s">
        <v>181</v>
      </c>
      <c r="E41" t="s">
        <v>198</v>
      </c>
    </row>
    <row r="42" spans="1:9">
      <c r="A42" s="40" t="s">
        <v>2</v>
      </c>
      <c r="B42" s="40" t="s">
        <v>3</v>
      </c>
      <c r="C42" s="40" t="s">
        <v>4</v>
      </c>
      <c r="D42" s="40" t="s">
        <v>5</v>
      </c>
      <c r="E42" s="41" t="s">
        <v>6</v>
      </c>
      <c r="F42" s="42" t="s">
        <v>187</v>
      </c>
      <c r="G42" s="43" t="s">
        <v>188</v>
      </c>
      <c r="H42" s="44" t="s">
        <v>189</v>
      </c>
      <c r="I42" s="18" t="s">
        <v>190</v>
      </c>
    </row>
    <row r="44" spans="1:9">
      <c r="A44">
        <v>32</v>
      </c>
      <c r="B44" s="12" t="s">
        <v>120</v>
      </c>
      <c r="C44" s="4">
        <v>2002</v>
      </c>
      <c r="D44" s="13" t="s">
        <v>24</v>
      </c>
      <c r="E44" s="13" t="s">
        <v>121</v>
      </c>
      <c r="F44" s="34">
        <v>2.5462962962962961E-4</v>
      </c>
      <c r="G44" s="39">
        <v>7.6249999999999998E-3</v>
      </c>
      <c r="H44" s="39">
        <f t="shared" ref="H44:H52" si="2">G44-F44</f>
        <v>7.37037037037037E-3</v>
      </c>
      <c r="I44">
        <v>50</v>
      </c>
    </row>
    <row r="45" spans="1:9">
      <c r="A45">
        <v>31</v>
      </c>
      <c r="B45" s="12" t="s">
        <v>119</v>
      </c>
      <c r="C45" s="4">
        <v>2001</v>
      </c>
      <c r="D45" s="13" t="s">
        <v>103</v>
      </c>
      <c r="F45" s="34">
        <v>4.6296296296296294E-5</v>
      </c>
      <c r="G45" s="39">
        <v>7.6956018518518519E-3</v>
      </c>
      <c r="H45" s="39">
        <f t="shared" si="2"/>
        <v>7.6493055555555559E-3</v>
      </c>
      <c r="I45">
        <v>45</v>
      </c>
    </row>
    <row r="46" spans="1:9">
      <c r="A46">
        <v>34</v>
      </c>
      <c r="B46" t="s">
        <v>147</v>
      </c>
      <c r="C46">
        <v>2001</v>
      </c>
      <c r="D46" t="s">
        <v>12</v>
      </c>
      <c r="E46" t="s">
        <v>148</v>
      </c>
      <c r="F46" s="34">
        <v>3.3564814814814812E-4</v>
      </c>
      <c r="G46" s="39">
        <v>7.9942129629629634E-3</v>
      </c>
      <c r="H46" s="39">
        <f t="shared" si="2"/>
        <v>7.6585648148148151E-3</v>
      </c>
      <c r="I46">
        <v>40</v>
      </c>
    </row>
    <row r="47" spans="1:9">
      <c r="A47">
        <v>33</v>
      </c>
      <c r="B47" s="12" t="s">
        <v>134</v>
      </c>
      <c r="C47" s="4">
        <v>2002</v>
      </c>
      <c r="D47" s="13" t="s">
        <v>26</v>
      </c>
      <c r="E47" s="13" t="s">
        <v>121</v>
      </c>
      <c r="F47" s="34">
        <v>2.8935185185185189E-4</v>
      </c>
      <c r="G47" s="39">
        <v>8.4699074074074069E-3</v>
      </c>
      <c r="H47" s="39">
        <f t="shared" si="2"/>
        <v>8.1805555555555555E-3</v>
      </c>
      <c r="I47">
        <v>36</v>
      </c>
    </row>
    <row r="48" spans="1:9">
      <c r="A48">
        <v>35</v>
      </c>
      <c r="B48" s="12" t="s">
        <v>130</v>
      </c>
      <c r="C48" s="4">
        <v>2002</v>
      </c>
      <c r="D48" s="13" t="s">
        <v>15</v>
      </c>
      <c r="F48" s="34">
        <v>5.6712962962962956E-4</v>
      </c>
      <c r="G48" s="39">
        <v>8.5208333333333334E-3</v>
      </c>
      <c r="H48" s="39">
        <f t="shared" si="2"/>
        <v>7.9537037037037042E-3</v>
      </c>
      <c r="I48">
        <v>32</v>
      </c>
    </row>
    <row r="49" spans="1:9">
      <c r="A49">
        <v>36</v>
      </c>
      <c r="B49" s="12" t="s">
        <v>122</v>
      </c>
      <c r="C49" s="4">
        <v>2001</v>
      </c>
      <c r="D49" s="13" t="s">
        <v>15</v>
      </c>
      <c r="F49" s="34">
        <v>7.5231481481481471E-4</v>
      </c>
      <c r="G49" s="39">
        <v>8.9791666666666665E-3</v>
      </c>
      <c r="H49" s="39">
        <f t="shared" si="2"/>
        <v>8.2268518518518515E-3</v>
      </c>
      <c r="I49">
        <v>29</v>
      </c>
    </row>
    <row r="50" spans="1:9">
      <c r="A50">
        <v>37</v>
      </c>
      <c r="B50" s="12" t="s">
        <v>132</v>
      </c>
      <c r="C50" s="4">
        <v>2002</v>
      </c>
      <c r="D50" s="13" t="s">
        <v>15</v>
      </c>
      <c r="F50" s="34">
        <v>8.7962962962962962E-4</v>
      </c>
      <c r="G50" s="39">
        <v>9.1134259259259259E-3</v>
      </c>
      <c r="H50" s="39">
        <f t="shared" si="2"/>
        <v>8.2337962962962963E-3</v>
      </c>
      <c r="I50">
        <v>26</v>
      </c>
    </row>
    <row r="51" spans="1:9">
      <c r="A51">
        <v>38</v>
      </c>
      <c r="B51" s="12" t="s">
        <v>136</v>
      </c>
      <c r="C51" s="4">
        <v>2002</v>
      </c>
      <c r="D51" s="13" t="s">
        <v>26</v>
      </c>
      <c r="E51" s="13" t="s">
        <v>121</v>
      </c>
      <c r="F51" s="34">
        <v>8.7962962962962962E-4</v>
      </c>
      <c r="G51" s="39">
        <v>9.2592592592592605E-3</v>
      </c>
      <c r="H51" s="39">
        <f t="shared" si="2"/>
        <v>8.379629629629631E-3</v>
      </c>
      <c r="I51">
        <v>24</v>
      </c>
    </row>
    <row r="52" spans="1:9">
      <c r="A52">
        <v>39</v>
      </c>
      <c r="B52" s="13" t="s">
        <v>133</v>
      </c>
      <c r="C52" s="4">
        <v>2002</v>
      </c>
      <c r="D52" s="13" t="s">
        <v>24</v>
      </c>
      <c r="E52" s="13" t="s">
        <v>121</v>
      </c>
      <c r="F52" s="34">
        <v>1.1226851851851851E-3</v>
      </c>
      <c r="G52" s="39">
        <v>9.8344907407407409E-3</v>
      </c>
      <c r="H52" s="39">
        <f t="shared" si="2"/>
        <v>8.711805555555556E-3</v>
      </c>
      <c r="I52">
        <v>22</v>
      </c>
    </row>
  </sheetData>
  <sortState ref="A44:H52">
    <sortCondition ref="G44:G5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Lista startowa</vt:lpstr>
      <vt:lpstr>Wyniki 1 seria </vt:lpstr>
      <vt:lpstr>Wyniki 2 seria</vt:lpstr>
      <vt:lpstr>Wyniki końcowe</vt:lpstr>
      <vt:lpstr>wyniki 1 serii do biegów</vt:lpstr>
      <vt:lpstr>Wyniki kn1edycja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2016-12-27T10:08:55Z</cp:lastPrinted>
  <dcterms:created xsi:type="dcterms:W3CDTF">2016-12-19T08:30:16Z</dcterms:created>
  <dcterms:modified xsi:type="dcterms:W3CDTF">2016-12-27T10:33:31Z</dcterms:modified>
</cp:coreProperties>
</file>